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https://wcconline-my.sharepoint.com/personal/jessica_collings_wolverhampton_gov_uk/Documents/Documents/"/>
    </mc:Choice>
  </mc:AlternateContent>
  <xr:revisionPtr revIDLastSave="0" documentId="8_{4A618EE7-2D6A-467E-BB27-B1999D101F5E}" xr6:coauthVersionLast="47" xr6:coauthVersionMax="47" xr10:uidLastSave="{00000000-0000-0000-0000-000000000000}"/>
  <bookViews>
    <workbookView xWindow="28680" yWindow="-120" windowWidth="29040" windowHeight="15840" xr2:uid="{00000000-000D-0000-FFFF-FFFF00000000}"/>
  </bookViews>
  <sheets>
    <sheet name="Costs" sheetId="16" r:id="rId1"/>
    <sheet name="Year X" sheetId="17" r:id="rId2"/>
    <sheet name="Year XX" sheetId="18" r:id="rId3"/>
    <sheet name="Time conversion table" sheetId="19" r:id="rId4"/>
    <sheet name="Dos and Don'ts" sheetId="20" r:id="rId5"/>
    <sheet name="WAGOLL Primary" sheetId="21" r:id="rId6"/>
    <sheet name="WAGOLL Secondary" sheetId="22" r:id="rId7"/>
    <sheet name="Nursery" sheetId="2" state="hidden" r:id="rId8"/>
    <sheet name="Reception" sheetId="1" state="hidden" r:id="rId9"/>
    <sheet name="Year 1" sheetId="3" state="hidden" r:id="rId10"/>
    <sheet name="Year 2" sheetId="4" state="hidden" r:id="rId11"/>
    <sheet name="Year 3" sheetId="5" state="hidden" r:id="rId12"/>
    <sheet name="Year 4" sheetId="6" state="hidden" r:id="rId13"/>
    <sheet name="Year 5" sheetId="7" state="hidden" r:id="rId14"/>
    <sheet name="Year 6" sheetId="8" state="hidden" r:id="rId15"/>
    <sheet name="Year 7" sheetId="9" state="hidden" r:id="rId16"/>
    <sheet name="Year 8" sheetId="10" state="hidden" r:id="rId17"/>
    <sheet name="Year 9" sheetId="11" state="hidden" r:id="rId18"/>
    <sheet name="Year 10" sheetId="12" state="hidden" r:id="rId19"/>
    <sheet name="Year 11" sheetId="13" state="hidden" r:id="rId20"/>
    <sheet name="Year 12" sheetId="14" state="hidden" r:id="rId21"/>
    <sheet name="Year 13" sheetId="15" state="hidden" r:id="rId22"/>
  </sheets>
  <externalReferences>
    <externalReference r:id="rId23"/>
    <externalReference r:id="rId24"/>
    <externalReference r:id="rId2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8" l="1"/>
  <c r="K18" i="18"/>
  <c r="K67" i="21"/>
  <c r="K54" i="21"/>
  <c r="K53" i="21"/>
  <c r="K52" i="21"/>
  <c r="K51" i="21"/>
  <c r="K50" i="21"/>
  <c r="K49" i="21"/>
  <c r="K48" i="21"/>
  <c r="F42" i="21"/>
  <c r="K42" i="21" s="1"/>
  <c r="F41" i="21"/>
  <c r="K41" i="21" s="1"/>
  <c r="F40" i="21"/>
  <c r="K40" i="21" s="1"/>
  <c r="F39" i="21"/>
  <c r="K39" i="21" s="1"/>
  <c r="F38" i="21"/>
  <c r="K38" i="21" s="1"/>
  <c r="F37" i="21"/>
  <c r="K37" i="21" s="1"/>
  <c r="F36" i="21"/>
  <c r="K36" i="21" s="1"/>
  <c r="F35" i="21"/>
  <c r="K35" i="21" s="1"/>
  <c r="F34" i="21"/>
  <c r="K34" i="21" s="1"/>
  <c r="F33" i="21"/>
  <c r="K33" i="21" s="1"/>
  <c r="F32" i="21"/>
  <c r="K32" i="21" s="1"/>
  <c r="F31" i="21"/>
  <c r="K31" i="21" s="1"/>
  <c r="F30" i="21"/>
  <c r="K30" i="21" s="1"/>
  <c r="F29" i="21"/>
  <c r="K29" i="21" s="1"/>
  <c r="F28" i="21"/>
  <c r="K28" i="21" s="1"/>
  <c r="F27" i="21"/>
  <c r="K27" i="21" s="1"/>
  <c r="F26" i="21"/>
  <c r="K26" i="21" s="1"/>
  <c r="F25" i="21"/>
  <c r="K25" i="21" s="1"/>
  <c r="K24" i="21"/>
  <c r="F23" i="21"/>
  <c r="K23" i="21" s="1"/>
  <c r="F22" i="21"/>
  <c r="K22" i="21" s="1"/>
  <c r="F21" i="21"/>
  <c r="K21" i="21" s="1"/>
  <c r="F20" i="21"/>
  <c r="K20" i="21" s="1"/>
  <c r="F19" i="21"/>
  <c r="K19" i="21" s="1"/>
  <c r="F18" i="21"/>
  <c r="K18" i="21" s="1"/>
  <c r="F17" i="21"/>
  <c r="K17" i="21" s="1"/>
  <c r="F16" i="21"/>
  <c r="K16" i="21" s="1"/>
  <c r="F15" i="21"/>
  <c r="K15" i="21" s="1"/>
  <c r="F14" i="21"/>
  <c r="K14" i="21" s="1"/>
  <c r="K13" i="21"/>
  <c r="F12" i="21"/>
  <c r="K12" i="21" s="1"/>
  <c r="F11" i="21"/>
  <c r="K11" i="21" s="1"/>
  <c r="F10" i="21"/>
  <c r="K10" i="21" s="1"/>
  <c r="F9" i="21"/>
  <c r="K9" i="21" s="1"/>
  <c r="F8" i="21"/>
  <c r="K8" i="21" s="1"/>
  <c r="K56" i="21" l="1"/>
  <c r="K69" i="21" s="1"/>
  <c r="K32" i="22" l="1"/>
  <c r="K31" i="22"/>
  <c r="F24" i="22"/>
  <c r="K24" i="22" s="1"/>
  <c r="F23" i="22"/>
  <c r="K23" i="22" s="1"/>
  <c r="F22" i="22"/>
  <c r="K22" i="22" s="1"/>
  <c r="F21" i="22"/>
  <c r="K21" i="22" s="1"/>
  <c r="F20" i="22"/>
  <c r="K20" i="22" s="1"/>
  <c r="F19" i="22"/>
  <c r="K19" i="22" s="1"/>
  <c r="F18" i="22"/>
  <c r="K18" i="22" s="1"/>
  <c r="F17" i="22"/>
  <c r="K17" i="22" s="1"/>
  <c r="F16" i="22"/>
  <c r="K16" i="22" s="1"/>
  <c r="F15" i="22"/>
  <c r="K15" i="22" s="1"/>
  <c r="F14" i="22"/>
  <c r="K14" i="22" s="1"/>
  <c r="F13" i="22"/>
  <c r="K13" i="22" s="1"/>
  <c r="K50" i="22"/>
  <c r="K37" i="22"/>
  <c r="K36" i="22"/>
  <c r="K35" i="22"/>
  <c r="K34" i="22"/>
  <c r="K33" i="22"/>
  <c r="K30" i="22"/>
  <c r="F12" i="22"/>
  <c r="K12" i="22" s="1"/>
  <c r="F11" i="22"/>
  <c r="K11" i="22" s="1"/>
  <c r="F10" i="22"/>
  <c r="K10" i="22" s="1"/>
  <c r="F9" i="22"/>
  <c r="K9" i="22" s="1"/>
  <c r="F8" i="22"/>
  <c r="K8" i="22" s="1"/>
  <c r="K39" i="22" l="1"/>
  <c r="K52" i="22" s="1"/>
  <c r="K44" i="18" l="1"/>
  <c r="K31" i="18"/>
  <c r="K30" i="18"/>
  <c r="K29" i="18"/>
  <c r="K28" i="18"/>
  <c r="K27" i="18"/>
  <c r="K26" i="18"/>
  <c r="K25" i="18"/>
  <c r="K24" i="18"/>
  <c r="F17" i="18"/>
  <c r="K17" i="18" s="1"/>
  <c r="F16" i="18"/>
  <c r="K16" i="18" s="1"/>
  <c r="F15" i="18"/>
  <c r="K15" i="18" s="1"/>
  <c r="F14" i="18"/>
  <c r="K14" i="18" s="1"/>
  <c r="F13" i="18"/>
  <c r="K13" i="18" s="1"/>
  <c r="F12" i="18"/>
  <c r="K12" i="18" s="1"/>
  <c r="F11" i="18"/>
  <c r="K11" i="18" s="1"/>
  <c r="F10" i="18"/>
  <c r="K10" i="18" s="1"/>
  <c r="F9" i="18"/>
  <c r="K9" i="18" s="1"/>
  <c r="F8" i="18"/>
  <c r="K8" i="18" s="1"/>
  <c r="F16" i="17"/>
  <c r="K16" i="17" s="1"/>
  <c r="F17" i="17"/>
  <c r="K17" i="17" s="1"/>
  <c r="F18" i="17"/>
  <c r="K18" i="17" s="1"/>
  <c r="F19" i="17"/>
  <c r="K19" i="17" s="1"/>
  <c r="F20" i="17"/>
  <c r="K20" i="17" s="1"/>
  <c r="F21" i="17"/>
  <c r="K21" i="17" s="1"/>
  <c r="F11" i="17"/>
  <c r="K11" i="17" s="1"/>
  <c r="F12" i="17"/>
  <c r="K12" i="17" s="1"/>
  <c r="F13" i="17"/>
  <c r="K13" i="17" s="1"/>
  <c r="F14" i="17"/>
  <c r="K14" i="17" s="1"/>
  <c r="F15" i="17"/>
  <c r="K15" i="17" s="1"/>
  <c r="F10" i="17"/>
  <c r="K10" i="17" s="1"/>
  <c r="F9" i="17"/>
  <c r="K9" i="17" s="1"/>
  <c r="K34" i="17"/>
  <c r="K33" i="17"/>
  <c r="K47" i="17"/>
  <c r="K32" i="17"/>
  <c r="K31" i="17"/>
  <c r="K28" i="17"/>
  <c r="K30" i="17"/>
  <c r="F8" i="17"/>
  <c r="K8" i="17" s="1"/>
  <c r="K27" i="17"/>
  <c r="K29" i="17"/>
  <c r="J30" i="1"/>
  <c r="J12" i="1"/>
  <c r="J30" i="2"/>
  <c r="J12" i="2"/>
  <c r="J12" i="3"/>
  <c r="J30" i="15"/>
  <c r="J30" i="14"/>
  <c r="J30" i="13"/>
  <c r="J30" i="12"/>
  <c r="J30" i="11"/>
  <c r="J30" i="10"/>
  <c r="J30" i="9"/>
  <c r="J30" i="8"/>
  <c r="J30" i="7"/>
  <c r="J30" i="6"/>
  <c r="J30" i="5"/>
  <c r="J30" i="4"/>
  <c r="J30" i="3"/>
  <c r="K33" i="18" l="1"/>
  <c r="K46" i="18" s="1"/>
  <c r="K36" i="17"/>
  <c r="J21" i="2"/>
  <c r="J32" i="2" s="1"/>
  <c r="J21" i="5"/>
  <c r="J32" i="5" s="1"/>
  <c r="J21" i="7"/>
  <c r="J32" i="7" s="1"/>
  <c r="J21" i="9"/>
  <c r="J32" i="9" s="1"/>
  <c r="J21" i="11"/>
  <c r="J32" i="11" s="1"/>
  <c r="J21" i="13"/>
  <c r="J32" i="13" s="1"/>
  <c r="J21" i="15"/>
  <c r="J32" i="15" s="1"/>
  <c r="J21" i="1"/>
  <c r="J32" i="1" s="1"/>
  <c r="J21" i="4"/>
  <c r="J32" i="4" s="1"/>
  <c r="J21" i="6"/>
  <c r="J32" i="6" s="1"/>
  <c r="J21" i="8"/>
  <c r="J32" i="8" s="1"/>
  <c r="J21" i="10"/>
  <c r="J32" i="10" s="1"/>
  <c r="J21" i="12"/>
  <c r="J32" i="12" s="1"/>
  <c r="J21" i="14"/>
  <c r="J32" i="14" s="1"/>
  <c r="J21" i="3"/>
  <c r="J32" i="3" s="1"/>
  <c r="K49" i="17" l="1"/>
</calcChain>
</file>

<file path=xl/sharedStrings.xml><?xml version="1.0" encoding="utf-8"?>
<sst xmlns="http://schemas.openxmlformats.org/spreadsheetml/2006/main" count="803" uniqueCount="174">
  <si>
    <t>Cost Type</t>
  </si>
  <si>
    <t>Cost - Academic Year 2021/22</t>
  </si>
  <si>
    <t>Term</t>
  </si>
  <si>
    <t>Teacher</t>
  </si>
  <si>
    <t>Autumn</t>
  </si>
  <si>
    <t>Teaching Assistant</t>
  </si>
  <si>
    <t>Spring</t>
  </si>
  <si>
    <t>Lunchtime Supervisor</t>
  </si>
  <si>
    <t>Summer</t>
  </si>
  <si>
    <t>Please note, staff costs will be reviewed and amended in acordance with any nationally agreed pay inflation.</t>
  </si>
  <si>
    <t>Individual Costed Provision Map</t>
  </si>
  <si>
    <t>Pupil Name:</t>
  </si>
  <si>
    <r>
      <t xml:space="preserve">Nature of support/Intervention
</t>
    </r>
    <r>
      <rPr>
        <sz val="11"/>
        <color rgb="FFFF0000"/>
        <rFont val="Calibri"/>
        <family val="2"/>
        <scheme val="minor"/>
      </rPr>
      <t>(Free text)</t>
    </r>
  </si>
  <si>
    <r>
      <t xml:space="preserve">Term
</t>
    </r>
    <r>
      <rPr>
        <sz val="11"/>
        <color rgb="FFFF0000"/>
        <rFont val="Calibri"/>
        <family val="2"/>
        <scheme val="minor"/>
      </rPr>
      <t>(Select from dropdown)</t>
    </r>
  </si>
  <si>
    <r>
      <t xml:space="preserve">Adult
</t>
    </r>
    <r>
      <rPr>
        <sz val="11"/>
        <color rgb="FFFF0000"/>
        <rFont val="Calibri"/>
        <family val="2"/>
        <scheme val="minor"/>
      </rPr>
      <t>(Enter a number)</t>
    </r>
  </si>
  <si>
    <r>
      <t xml:space="preserve">Child
</t>
    </r>
    <r>
      <rPr>
        <sz val="11"/>
        <color rgb="FFFF0000"/>
        <rFont val="Calibri"/>
        <family val="2"/>
        <scheme val="minor"/>
      </rPr>
      <t>(Enter a number)</t>
    </r>
  </si>
  <si>
    <r>
      <t xml:space="preserve">Type of Staff
</t>
    </r>
    <r>
      <rPr>
        <sz val="11"/>
        <color rgb="FFFF0000"/>
        <rFont val="Calibri"/>
        <family val="2"/>
        <scheme val="minor"/>
      </rPr>
      <t>(Select from dropdown)</t>
    </r>
  </si>
  <si>
    <t>Autopopulates once dropdown selected in column E</t>
  </si>
  <si>
    <r>
      <t xml:space="preserve">Length of session (hrs)
</t>
    </r>
    <r>
      <rPr>
        <sz val="11"/>
        <color rgb="FFFF0000"/>
        <rFont val="Calibri"/>
        <family val="2"/>
        <scheme val="minor"/>
      </rPr>
      <t>(Enter a decimal number)</t>
    </r>
  </si>
  <si>
    <r>
      <t xml:space="preserve">Sessions per week
</t>
    </r>
    <r>
      <rPr>
        <sz val="11"/>
        <color rgb="FFFF0000"/>
        <rFont val="Calibri"/>
        <family val="2"/>
        <scheme val="minor"/>
      </rPr>
      <t>(Enter a number)</t>
    </r>
  </si>
  <si>
    <r>
      <t xml:space="preserve">Number of weeks running
</t>
    </r>
    <r>
      <rPr>
        <sz val="11"/>
        <color rgb="FFFF0000"/>
        <rFont val="Calibri"/>
        <family val="2"/>
        <scheme val="minor"/>
      </rPr>
      <t>(Enter a number)</t>
    </r>
  </si>
  <si>
    <t>Column1</t>
  </si>
  <si>
    <t>Cost per pupil</t>
  </si>
  <si>
    <t>Comments</t>
  </si>
  <si>
    <t>Other support staff &amp; costs (i.e. not in dropdown options above)</t>
  </si>
  <si>
    <r>
      <t xml:space="preserve">Nature of support/Intervention
</t>
    </r>
    <r>
      <rPr>
        <b/>
        <sz val="11"/>
        <color rgb="FFFF0000"/>
        <rFont val="Calibri"/>
        <family val="2"/>
        <scheme val="minor"/>
      </rPr>
      <t>(Free text)</t>
    </r>
  </si>
  <si>
    <r>
      <t xml:space="preserve">Term
</t>
    </r>
    <r>
      <rPr>
        <b/>
        <sz val="11"/>
        <color rgb="FFFF0000"/>
        <rFont val="Calibri"/>
        <family val="2"/>
        <scheme val="minor"/>
      </rPr>
      <t>(Select from dropdown)</t>
    </r>
  </si>
  <si>
    <r>
      <t xml:space="preserve">Adult
</t>
    </r>
    <r>
      <rPr>
        <b/>
        <sz val="11"/>
        <color rgb="FFFF0000"/>
        <rFont val="Calibri"/>
        <family val="2"/>
        <scheme val="minor"/>
      </rPr>
      <t>(Enter a number)</t>
    </r>
  </si>
  <si>
    <r>
      <t xml:space="preserve">Child
</t>
    </r>
    <r>
      <rPr>
        <b/>
        <sz val="11"/>
        <color rgb="FFFF0000"/>
        <rFont val="Calibri"/>
        <family val="2"/>
        <scheme val="minor"/>
      </rPr>
      <t>(Enter a number)</t>
    </r>
  </si>
  <si>
    <r>
      <t xml:space="preserve">Type of Staff
</t>
    </r>
    <r>
      <rPr>
        <b/>
        <sz val="11"/>
        <color rgb="FFFF0000"/>
        <rFont val="Calibri"/>
        <family val="2"/>
        <scheme val="minor"/>
      </rPr>
      <t>(Free text)</t>
    </r>
  </si>
  <si>
    <r>
      <rPr>
        <b/>
        <sz val="11"/>
        <rFont val="Calibri"/>
        <family val="2"/>
        <scheme val="minor"/>
      </rPr>
      <t>Hourly cost</t>
    </r>
    <r>
      <rPr>
        <b/>
        <sz val="11"/>
        <color rgb="FFFF0000"/>
        <rFont val="Calibri"/>
        <family val="2"/>
        <scheme val="minor"/>
      </rPr>
      <t xml:space="preserve">
(Enter decimal number)</t>
    </r>
  </si>
  <si>
    <r>
      <rPr>
        <b/>
        <sz val="11"/>
        <rFont val="Calibri"/>
        <family val="2"/>
        <scheme val="minor"/>
      </rPr>
      <t>Length of session (hrs)</t>
    </r>
    <r>
      <rPr>
        <b/>
        <sz val="11"/>
        <color rgb="FFFF0000"/>
        <rFont val="Calibri"/>
        <family val="2"/>
        <scheme val="minor"/>
      </rPr>
      <t xml:space="preserve">
(Enter Decimal number)</t>
    </r>
  </si>
  <si>
    <r>
      <rPr>
        <b/>
        <sz val="11"/>
        <rFont val="Calibri"/>
        <family val="2"/>
        <scheme val="minor"/>
      </rPr>
      <t>Sessions per week</t>
    </r>
    <r>
      <rPr>
        <b/>
        <sz val="11"/>
        <color rgb="FFFF0000"/>
        <rFont val="Calibri"/>
        <family val="2"/>
        <scheme val="minor"/>
      </rPr>
      <t xml:space="preserve">
(Enter Number)</t>
    </r>
  </si>
  <si>
    <r>
      <rPr>
        <b/>
        <sz val="11"/>
        <rFont val="Calibri"/>
        <family val="2"/>
        <scheme val="minor"/>
      </rPr>
      <t>Number of weeks running</t>
    </r>
    <r>
      <rPr>
        <b/>
        <sz val="11"/>
        <color rgb="FFFF0000"/>
        <rFont val="Calibri"/>
        <family val="2"/>
        <scheme val="minor"/>
      </rPr>
      <t xml:space="preserve">
(Enter Number)</t>
    </r>
  </si>
  <si>
    <r>
      <rPr>
        <b/>
        <sz val="11"/>
        <rFont val="Calibri"/>
        <family val="2"/>
        <scheme val="minor"/>
      </rPr>
      <t>Cost</t>
    </r>
    <r>
      <rPr>
        <b/>
        <sz val="11"/>
        <color rgb="FFFF0000"/>
        <rFont val="Calibri"/>
        <family val="2"/>
        <scheme val="minor"/>
      </rPr>
      <t xml:space="preserve">
(Cost calculation = length of session x type of staff x sessions x weeks divide by child)</t>
    </r>
  </si>
  <si>
    <r>
      <rPr>
        <b/>
        <sz val="11"/>
        <rFont val="Calibri"/>
        <family val="2"/>
        <scheme val="minor"/>
      </rPr>
      <t>Comments</t>
    </r>
    <r>
      <rPr>
        <b/>
        <sz val="11"/>
        <color rgb="FFFF0000"/>
        <rFont val="Calibri"/>
        <family val="2"/>
        <scheme val="minor"/>
      </rPr>
      <t xml:space="preserve">
(Free text)</t>
    </r>
  </si>
  <si>
    <t>Total Cost of Staffing</t>
  </si>
  <si>
    <t>Equipment and other related costs</t>
  </si>
  <si>
    <t>Cost</t>
  </si>
  <si>
    <t>example</t>
  </si>
  <si>
    <t>Non Staffing Total</t>
  </si>
  <si>
    <t>TOTAL SEN SPEND</t>
  </si>
  <si>
    <r>
      <t>Time Conversion Table</t>
    </r>
    <r>
      <rPr>
        <u/>
        <sz val="12"/>
        <color rgb="FF000000"/>
        <rFont val="Calibri Light"/>
        <family val="2"/>
      </rPr>
      <t xml:space="preserve"> – minutes to decimal for interventions on costed provision maps</t>
    </r>
    <r>
      <rPr>
        <sz val="12"/>
        <color rgb="FF000000"/>
        <rFont val="Calibri Light"/>
        <family val="2"/>
      </rPr>
      <t> </t>
    </r>
  </si>
  <si>
    <r>
      <t>Minutes</t>
    </r>
    <r>
      <rPr>
        <sz val="12"/>
        <rFont val="Calibri Light"/>
        <family val="2"/>
      </rPr>
      <t> </t>
    </r>
  </si>
  <si>
    <r>
      <t>Decimal Hours</t>
    </r>
    <r>
      <rPr>
        <sz val="12"/>
        <rFont val="Calibri Light"/>
        <family val="2"/>
      </rPr>
      <t> </t>
    </r>
  </si>
  <si>
    <t>1 </t>
  </si>
  <si>
    <t>0.02 </t>
  </si>
  <si>
    <t>5 </t>
  </si>
  <si>
    <t>0.08 </t>
  </si>
  <si>
    <t>10 </t>
  </si>
  <si>
    <t>0.17 </t>
  </si>
  <si>
    <r>
      <t>15</t>
    </r>
    <r>
      <rPr>
        <sz val="12"/>
        <rFont val="Calibri Light"/>
        <family val="2"/>
      </rPr>
      <t> </t>
    </r>
  </si>
  <si>
    <r>
      <t>0.25</t>
    </r>
    <r>
      <rPr>
        <sz val="12"/>
        <rFont val="Calibri Light"/>
        <family val="2"/>
      </rPr>
      <t> </t>
    </r>
  </si>
  <si>
    <t>20 </t>
  </si>
  <si>
    <t>0.33 </t>
  </si>
  <si>
    <t>25 </t>
  </si>
  <si>
    <t>0.42 </t>
  </si>
  <si>
    <r>
      <t>30</t>
    </r>
    <r>
      <rPr>
        <sz val="12"/>
        <rFont val="Calibri Light"/>
        <family val="2"/>
      </rPr>
      <t> </t>
    </r>
  </si>
  <si>
    <r>
      <t>0.50</t>
    </r>
    <r>
      <rPr>
        <sz val="12"/>
        <rFont val="Calibri Light"/>
        <family val="2"/>
      </rPr>
      <t> </t>
    </r>
  </si>
  <si>
    <t>35 </t>
  </si>
  <si>
    <t>0.58 </t>
  </si>
  <si>
    <t>40 </t>
  </si>
  <si>
    <t>0.67 </t>
  </si>
  <si>
    <r>
      <t>45</t>
    </r>
    <r>
      <rPr>
        <sz val="12"/>
        <rFont val="Calibri Light"/>
        <family val="2"/>
      </rPr>
      <t> </t>
    </r>
  </si>
  <si>
    <r>
      <t>0.75</t>
    </r>
    <r>
      <rPr>
        <sz val="12"/>
        <rFont val="Calibri Light"/>
        <family val="2"/>
      </rPr>
      <t> </t>
    </r>
  </si>
  <si>
    <t>50 </t>
  </si>
  <si>
    <t>0.83 </t>
  </si>
  <si>
    <t>55 </t>
  </si>
  <si>
    <t>0.92 </t>
  </si>
  <si>
    <t xml:space="preserve">School: XX Primary </t>
  </si>
  <si>
    <t>Pupil Name: XX</t>
  </si>
  <si>
    <t>Autopopulates once dropdown selected in column A</t>
  </si>
  <si>
    <t xml:space="preserve">Meet and greet </t>
  </si>
  <si>
    <t>Class teacher will support XX to regulate her emotions at the start of every morning and afternoon. XX can take time to settle and be persuaded into class. Meet and greet ensures XX has time to  share her emotions, name them and complete calm activites before the start of the day. Inclusion support recommendation.</t>
  </si>
  <si>
    <t>Sensory break</t>
  </si>
  <si>
    <t>Teaching Assistant to go on regular movement breaks as recommended by inclusion support. Physical break including stretching/yoga and time in sensory room. XX responds well to the sensory break and enjoys this time, she still struggles to return to the class activity and to focus following the break.</t>
  </si>
  <si>
    <t>Breathing for relaxation and regulation</t>
  </si>
  <si>
    <t>Adult to remind XX of breathing strategies to utilise when she becomes dysregulated as recommended by inclusion support. XX is aware of the strategies but does not apply these independently and will refuse at times to use these to help her to regulate her emotions.</t>
  </si>
  <si>
    <t>Reflection time</t>
  </si>
  <si>
    <t>Reflection following incidents to support XX to understand her emotions related to what has happened. Verbal, through play or creatively (following THRIVE profile). Completed when XX is calm as and when as recommended by Inclusion support.  XX is reluctant to reflect verbally and will use the 'baby voice' for a considerable time following an incident,. Drawing the incident helps XX to reflect and begin to explain what happened.</t>
  </si>
  <si>
    <t>Support to access Maths</t>
  </si>
  <si>
    <t>Small group maths support to scaffold learning, explainthe task, provide additional modelling and encouragement to complete the activity. XX continues to require a high level of support to complete any activity.</t>
  </si>
  <si>
    <t>Support to access English</t>
  </si>
  <si>
    <t>Activity is broken down into smaller chunks, instructions repeated and clear steps shared to ensure XX has success. Once the activity is complete there is a reward and time spent on a creative task or in the rainbow room. XX is beginning to respond but continues to refuse to compete tasks, particularly those that involve writing. The use of a whiteboard to record ideas is helping.</t>
  </si>
  <si>
    <t>Reading intervention</t>
  </si>
  <si>
    <t>Additional guided reading session to pre-teach key vocabularly required to access the Y5 guided reading text.</t>
  </si>
  <si>
    <t>Support and additional modelling of tasks for foundation subjects, Science and RE</t>
  </si>
  <si>
    <t xml:space="preserve">XX requires additional modeling and explanation of the activity . Key vocabulary will need to be explained 1-1, instructions are repeated and the activity is scaffolded. </t>
  </si>
  <si>
    <t>Support for unstructured times</t>
  </si>
  <si>
    <t xml:space="preserve">XX can find unstructured playtimes difficult and will refuse to go out to play or refuse to return to class at the end of play time. XX needs support to play and communicate appropriately during playtimes as she can fall  out with friends and be physical towards them. </t>
  </si>
  <si>
    <t>SCERTS intervention for emotional regulation</t>
  </si>
  <si>
    <t xml:space="preserve">Recommended by EP adults to validate XXs emotions and offer 2 choices of coping strategies, aided by visual prompts. </t>
  </si>
  <si>
    <t>SCERTS intervention to improve vocal volume and range</t>
  </si>
  <si>
    <t xml:space="preserve">Use of social stories as recommended by EP to support with contexts and when to use her grown up voice. Adults to model conversations and prompt XX.  XX continues to use baby talk daily, particularly when emotions are heightened however there has been progress and XX is using her grown up voice more often when talking to adults. </t>
  </si>
  <si>
    <t>Swimming support</t>
  </si>
  <si>
    <t>1-1 support for swimming. XX struggles to manage her behaviour and emotions and requires close supervision and encouragement to take part in swimming lessons.</t>
  </si>
  <si>
    <t>Reflection time following restorative approaches</t>
  </si>
  <si>
    <t xml:space="preserve">Restorative conference approaches used following incidents of conflict or disruption in class as recommended by EP Sep 2021. </t>
  </si>
  <si>
    <t>Teaching Assistant to go on regular movement breaks as recommended by inclusion support. Physical break including stretching/yoga and time in sensory room. XX continues to enjoy the break and she is using more strategies in class as a 'brain break' as recommended by inclusion support. XX does find it difficult to end the 'break' and return to focus on the class activity. Adults have to encourage and support XX to end the sensory break.</t>
  </si>
  <si>
    <t>Sensory circuits</t>
  </si>
  <si>
    <t>Following training by outreach XX follows a sensory circuit at least 3 times a day to heXX her to manage transitions and calm after a less structured session such as lunchtime. The sensory circuit has a clear routine and length of time and adults are supporting XX to follow the circuit and return to class once the circuit is complete.</t>
  </si>
  <si>
    <t>Support to access Literacy</t>
  </si>
  <si>
    <t>Small group literacy support to scaffold learning, explain the task, provide additional modelling and encouragement to complete the activity. XX continues to require a high level of support to complete any activity.</t>
  </si>
  <si>
    <t>Maths intervention</t>
  </si>
  <si>
    <t>XX is more confident in maths however there are a number of gaps in her knowledge. XX requires additional support focusing on key arithmetic skills.</t>
  </si>
  <si>
    <t>XX requires additional modeling and explanation of the activity . Key vocabulary will need to be explained 1-1, instructions are repeated and the activity is scaffolded. XX iis supported in class for the teacher input and then she works in a small group with a TA.</t>
  </si>
  <si>
    <t>Additional support for PE</t>
  </si>
  <si>
    <t>XX enjoys PE lessons but she struggles to follow instructions and will run and hide, walk out of the lesson or begin to show emotional arousal. TA supports XX to listen to the instruction, follow and join in with the lesson to have success.</t>
  </si>
  <si>
    <t xml:space="preserve">Restorative conference approaches used following incidents of conflict or disruption in class as recommended by EP </t>
  </si>
  <si>
    <t>Self-esteem and self-worth intervention</t>
  </si>
  <si>
    <t>Inclusion and welfare officer continuing to work on self-esteem following on from inclusion support sessions delivered in Summer. XX is less negative about herself and makes fewer negative comments following these sessions. She is happier in school and attendance has improved.</t>
  </si>
  <si>
    <t>Emotional awareness Intervention</t>
  </si>
  <si>
    <t>Proactive intervention as recommended by EP and outreach to support to develop awareness of emotional arousal and regulation. Zones of regulation resources.</t>
  </si>
  <si>
    <t>Support for whole school assemblies</t>
  </si>
  <si>
    <t>XX struggles to attend assembly and requires support from an adult to cope with the additional steps involved. If XX demonstrates heightened emotional arousel she will work in a quiet part of school, talking about her emotions and completing a social story about the assembly. If XX is able to attend she will sit next to an adult and can leave with the adult if required.</t>
  </si>
  <si>
    <t>Time out card to provide 'check-in' with Pastoral Lead when required</t>
  </si>
  <si>
    <t xml:space="preserve">To support with emotional regualtion, opportunity to use time out card to check in with pastoral lead in pastoral base. </t>
  </si>
  <si>
    <t>Lego therapy style social communication weekly group</t>
  </si>
  <si>
    <t xml:space="preserve">Weekly Lego therapy sessions with small group of identified CYP to support social communication skills. X enagaged well for the first four weeks but then did not get engage with his peers for the following seesions (X still attended stating he didn't want to be in his other lesson) </t>
  </si>
  <si>
    <t xml:space="preserve">Precision teaching </t>
  </si>
  <si>
    <t>Daily precision teaching sessions to improve the accuracy and fluency of reading</t>
  </si>
  <si>
    <t>Adult support in core subjects (inc. movement breaks)</t>
  </si>
  <si>
    <t>Adult modelling of tasks and direct instruction to support understanding and engagement. Continual prompting required to ensure X remains on task and to offer movement breaks to support regulation.</t>
  </si>
  <si>
    <t>Pre-teaching of vocabulary and key concepts</t>
  </si>
  <si>
    <t xml:space="preserve">Use of form time to support understanding of new vocabulary and concepts. </t>
  </si>
  <si>
    <t>Morning and afternoon 'check-in' with Pastoral Lead</t>
  </si>
  <si>
    <t>Use of emotional coaching strategies to check in at set times throughout the day to support emotional regulation. At the start of the term X was willing to meet with Pastoral Lead but this relationship has broken down. X often arrives late to school in the morning to avoid the check in.</t>
  </si>
  <si>
    <t>Small group delivery of Foundation subjects (Eng, Maths and Science) in the school's on site Inclusion Centre.</t>
  </si>
  <si>
    <t>X struggles to access the teaching and learning when in the whole class environment and can be very disruptive, often walking out of lessons. Access to smaller groups, delivery adapted to X's needs with regular movement breaks has reduced outbursts but X still walks out of lessons if they find the work too challenging - as recommended by EP.</t>
  </si>
  <si>
    <t>Reciprocal reading</t>
  </si>
  <si>
    <t>As recommended by EP to support clarification of unfamiliar 
vocabulary, prediction, summarisation and 
questioning. X rarely engages in these sessions and when X does attend often disrupts the session for other pupils.</t>
  </si>
  <si>
    <t>Talkabout for Teenagers</t>
  </si>
  <si>
    <t xml:space="preserve">Recommended by Outreach to increase self-awareness and self-esteem. X rarely chooses to engage in these sessions and has missed several so the impact has been minimal. </t>
  </si>
  <si>
    <t>Emotional literacy support sessions</t>
  </si>
  <si>
    <t>Delivered by an ELSA trained TA - X has a good relationship with this member of staff and generally does engage in the sessions. Struggles to implement strategies in everyday though.</t>
  </si>
  <si>
    <t>Additional adult at basketball club</t>
  </si>
  <si>
    <t>Additional adult support during basketball coaching session (12 week programme) to ensure a familiar adult is present and to ensure safety of X and peers</t>
  </si>
  <si>
    <t>Morning 'check-in' with SENCO</t>
  </si>
  <si>
    <t>Supports transition to school and identify any possible triggers due to home situation. Positive impact but time-keeping/punctuality is poor meaning check-in is not always possible due to staff commitments.</t>
  </si>
  <si>
    <t>Small group delivery of English and Maths in the school's on site Inclusion Centre.</t>
  </si>
  <si>
    <t>As recommended by EP -Staff now trained in emotion coaching, attachment and trauma. Lessons heavily adapted to promote engagement. X prefers project-based work and small groups. Some clashes with other CYPs in centre. Adult supervision needed at all times.</t>
  </si>
  <si>
    <t>Transition (afternoon) check in with SENCO prior to leaving setting to attend InPower AP</t>
  </si>
  <si>
    <t xml:space="preserve">X meets with SENCO at the end of each morning for a check in to support transition to AP. </t>
  </si>
  <si>
    <t>Project-based work in Inclusion Centre (PM when not at AP)</t>
  </si>
  <si>
    <t>X appears to enjoy project-based work but some days will not engage with peers and can be rude and verbally abusive to both staff and other CYPs.</t>
  </si>
  <si>
    <t xml:space="preserve">As recommended by EP - Delivered by an ELSA trained TA - X continues to maintain a good relationship with this member of staff and generally does engage in the sessions. X is beginning to implement the strategies in the sessions but struggles to use strategies when disregulated </t>
  </si>
  <si>
    <t>Direct support from EP</t>
  </si>
  <si>
    <t>EP</t>
  </si>
  <si>
    <t>Direct work from EP around emotional literacy and anger management. Evaluation report attached with referral.</t>
  </si>
  <si>
    <t>Basketball club for target pupils at lunch times</t>
  </si>
  <si>
    <t>Sports coach</t>
  </si>
  <si>
    <t>X has enjoyed these sessions and has engaged positively. This has led to a reduction in behavioural incidents at lunch time and supports focus and engagement in afternoon lessons.</t>
  </si>
  <si>
    <t>School-commissioned a 12 week placement at InPower AP</t>
  </si>
  <si>
    <t>AP Mentor</t>
  </si>
  <si>
    <t>X will attend InPower Alternative Provsion for three afternoon per week to support with re-engagement with education (See reports from InPower attached with referral) Placement broke down and X now refuses to attend InPower</t>
  </si>
  <si>
    <t>School</t>
  </si>
  <si>
    <t>Nature of support/Intervention</t>
  </si>
  <si>
    <t>Ratio</t>
  </si>
  <si>
    <t>Type of staff</t>
  </si>
  <si>
    <t>Length of session (hrs)</t>
  </si>
  <si>
    <t>Sessions per week</t>
  </si>
  <si>
    <t>Number of weeks running</t>
  </si>
  <si>
    <t>Adult</t>
  </si>
  <si>
    <t>Child</t>
  </si>
  <si>
    <t>need a formula in J column length of session x type of staff x sessions x weeks divide by child</t>
  </si>
  <si>
    <t>Phonics Catch up</t>
  </si>
  <si>
    <t>Notes- (to be removed)</t>
  </si>
  <si>
    <t>L2 TA</t>
  </si>
  <si>
    <t>L3 TA</t>
  </si>
  <si>
    <t>HLTA</t>
  </si>
  <si>
    <t>Learning Mentor</t>
  </si>
  <si>
    <t>Easy Grip Pencil</t>
  </si>
  <si>
    <t>need a formula in J column</t>
  </si>
  <si>
    <t>length of session x type of staff x sessions x weeks divide by 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</si>
</sst>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24"/>
      <color theme="0"/>
      <name val="Calibri"/>
      <family val="2"/>
      <scheme val="minor"/>
    </font>
    <font>
      <sz val="18"/>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sz val="8"/>
      <name val="Calibri"/>
      <family val="2"/>
      <scheme val="minor"/>
    </font>
    <font>
      <b/>
      <sz val="12"/>
      <name val="Calibri Light"/>
      <family val="2"/>
    </font>
    <font>
      <sz val="12"/>
      <name val="Calibri Light"/>
      <family val="2"/>
    </font>
    <font>
      <b/>
      <u/>
      <sz val="12"/>
      <color rgb="FF000000"/>
      <name val="Calibri Light"/>
      <family val="2"/>
    </font>
    <font>
      <u/>
      <sz val="12"/>
      <color rgb="FF000000"/>
      <name val="Calibri Light"/>
      <family val="2"/>
    </font>
    <font>
      <sz val="12"/>
      <color rgb="FF000000"/>
      <name val="Calibri Light"/>
      <family val="2"/>
    </font>
    <font>
      <sz val="11"/>
      <color rgb="FF000000"/>
      <name val="Calibri"/>
      <family val="2"/>
    </font>
  </fonts>
  <fills count="13">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rgb="FFFFFF66"/>
        <bgColor indexed="64"/>
      </patternFill>
    </fill>
    <fill>
      <patternFill patternType="solid">
        <fgColor theme="1"/>
        <bgColor indexed="64"/>
      </patternFill>
    </fill>
    <fill>
      <patternFill patternType="solid">
        <fgColor theme="4"/>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auto="1"/>
      </left>
      <right style="thin">
        <color indexed="64"/>
      </right>
      <top style="thin">
        <color indexed="64"/>
      </top>
      <bottom style="thin">
        <color indexed="64"/>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166">
    <xf numFmtId="0" fontId="0" fillId="0" borderId="0" xfId="0"/>
    <xf numFmtId="0" fontId="4" fillId="0" borderId="6" xfId="0" applyFont="1" applyBorder="1" applyAlignment="1">
      <alignment horizontal="left"/>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0" borderId="0" xfId="0" applyAlignment="1">
      <alignment vertical="top"/>
    </xf>
    <xf numFmtId="44" fontId="0" fillId="6" borderId="17" xfId="1" applyFont="1" applyFill="1" applyBorder="1"/>
    <xf numFmtId="44" fontId="0" fillId="6" borderId="15" xfId="1" applyFont="1" applyFill="1" applyBorder="1"/>
    <xf numFmtId="0" fontId="2" fillId="7" borderId="14" xfId="0" applyFont="1" applyFill="1" applyBorder="1"/>
    <xf numFmtId="0" fontId="2" fillId="7" borderId="15" xfId="0" applyFont="1" applyFill="1" applyBorder="1"/>
    <xf numFmtId="0" fontId="0" fillId="7" borderId="15" xfId="0" applyFill="1" applyBorder="1"/>
    <xf numFmtId="44" fontId="0" fillId="7" borderId="16" xfId="1" applyFont="1" applyFill="1" applyBorder="1"/>
    <xf numFmtId="0" fontId="7" fillId="0" borderId="0" xfId="0" applyFont="1"/>
    <xf numFmtId="0" fontId="4" fillId="0" borderId="0" xfId="0" applyFont="1" applyAlignment="1">
      <alignment horizontal="left"/>
    </xf>
    <xf numFmtId="0" fontId="8" fillId="0" borderId="0" xfId="0" applyFont="1"/>
    <xf numFmtId="44" fontId="0" fillId="0" borderId="0" xfId="0" applyNumberFormat="1"/>
    <xf numFmtId="0" fontId="2" fillId="0" borderId="0" xfId="0" applyFont="1"/>
    <xf numFmtId="0" fontId="0" fillId="0" borderId="0" xfId="0" applyProtection="1">
      <protection locked="0"/>
    </xf>
    <xf numFmtId="0" fontId="4" fillId="0" borderId="0" xfId="0" applyFont="1" applyAlignment="1" applyProtection="1">
      <alignment horizontal="left"/>
      <protection locked="0"/>
    </xf>
    <xf numFmtId="0" fontId="0" fillId="2" borderId="13" xfId="0" applyFill="1" applyBorder="1" applyAlignment="1" applyProtection="1">
      <alignment horizontal="left" vertical="top"/>
      <protection locked="0"/>
    </xf>
    <xf numFmtId="0" fontId="0" fillId="0" borderId="0" xfId="0" applyAlignment="1" applyProtection="1">
      <alignment horizontal="left" vertical="top"/>
      <protection locked="0"/>
    </xf>
    <xf numFmtId="1" fontId="6" fillId="0" borderId="0" xfId="0" applyNumberFormat="1" applyFont="1" applyProtection="1">
      <protection locked="0"/>
    </xf>
    <xf numFmtId="2" fontId="6" fillId="0" borderId="0" xfId="0" applyNumberFormat="1" applyFont="1" applyAlignment="1" applyProtection="1">
      <alignment horizontal="center"/>
      <protection locked="0"/>
    </xf>
    <xf numFmtId="2" fontId="6" fillId="0" borderId="0" xfId="1" applyNumberFormat="1" applyFont="1" applyFill="1" applyBorder="1" applyProtection="1">
      <protection locked="0"/>
    </xf>
    <xf numFmtId="0" fontId="6" fillId="0" borderId="0" xfId="0" applyFont="1" applyProtection="1">
      <protection locked="0"/>
    </xf>
    <xf numFmtId="44" fontId="6" fillId="0" borderId="21" xfId="1" applyFont="1" applyFill="1" applyBorder="1" applyProtection="1">
      <protection locked="0"/>
    </xf>
    <xf numFmtId="0" fontId="2" fillId="0" borderId="0" xfId="0" applyFont="1" applyProtection="1">
      <protection locked="0"/>
    </xf>
    <xf numFmtId="0" fontId="0" fillId="0" borderId="0" xfId="0" applyAlignment="1" applyProtection="1">
      <alignment vertical="top"/>
      <protection locked="0"/>
    </xf>
    <xf numFmtId="0" fontId="7" fillId="0" borderId="0" xfId="0" applyFont="1" applyProtection="1">
      <protection locked="0"/>
    </xf>
    <xf numFmtId="0" fontId="8" fillId="0" borderId="0" xfId="0" applyFont="1" applyProtection="1">
      <protection locked="0"/>
    </xf>
    <xf numFmtId="44" fontId="0" fillId="6" borderId="17" xfId="1" applyFont="1" applyFill="1" applyBorder="1" applyProtection="1"/>
    <xf numFmtId="44" fontId="0" fillId="6" borderId="15" xfId="1" applyFont="1" applyFill="1" applyBorder="1" applyProtection="1"/>
    <xf numFmtId="44" fontId="0" fillId="7" borderId="16" xfId="1" applyFont="1" applyFill="1" applyBorder="1" applyProtection="1"/>
    <xf numFmtId="0" fontId="0" fillId="2" borderId="18" xfId="0" applyFill="1" applyBorder="1" applyAlignment="1" applyProtection="1">
      <alignment horizontal="left" vertical="top"/>
      <protection locked="0"/>
    </xf>
    <xf numFmtId="0" fontId="0" fillId="2" borderId="19" xfId="0" applyFill="1" applyBorder="1" applyAlignment="1" applyProtection="1">
      <alignment horizontal="left" vertical="top"/>
      <protection locked="0"/>
    </xf>
    <xf numFmtId="0" fontId="8" fillId="0" borderId="13" xfId="0" applyFont="1" applyBorder="1" applyAlignment="1" applyProtection="1">
      <alignment wrapText="1"/>
      <protection locked="0"/>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13"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0" fillId="0" borderId="13" xfId="0" applyBorder="1" applyProtection="1">
      <protection locked="0"/>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3" borderId="22"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7" fillId="3" borderId="22" xfId="0" applyFont="1" applyFill="1" applyBorder="1" applyAlignment="1" applyProtection="1">
      <alignment horizontal="left" vertical="top" wrapText="1"/>
      <protection locked="0"/>
    </xf>
    <xf numFmtId="0" fontId="7" fillId="0" borderId="12" xfId="0" applyFont="1" applyBorder="1" applyAlignment="1" applyProtection="1">
      <alignment wrapText="1"/>
      <protection locked="0"/>
    </xf>
    <xf numFmtId="0" fontId="7" fillId="0" borderId="22" xfId="0" applyFont="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vertical="top"/>
      <protection locked="0"/>
    </xf>
    <xf numFmtId="0" fontId="5" fillId="10" borderId="12" xfId="0" applyFont="1" applyFill="1" applyBorder="1" applyProtection="1">
      <protection locked="0"/>
    </xf>
    <xf numFmtId="0" fontId="5" fillId="0" borderId="12" xfId="0" applyFont="1" applyBorder="1" applyAlignment="1" applyProtection="1">
      <alignment wrapText="1"/>
      <protection locked="0"/>
    </xf>
    <xf numFmtId="0" fontId="5" fillId="3" borderId="22" xfId="0" applyFont="1" applyFill="1" applyBorder="1" applyAlignment="1" applyProtection="1">
      <alignment horizontal="left" vertical="top" wrapText="1"/>
      <protection locked="0"/>
    </xf>
    <xf numFmtId="0" fontId="0" fillId="2" borderId="19" xfId="0" applyFill="1" applyBorder="1" applyProtection="1">
      <protection locked="0"/>
    </xf>
    <xf numFmtId="0" fontId="5" fillId="10" borderId="12" xfId="0" applyFont="1" applyFill="1" applyBorder="1"/>
    <xf numFmtId="0" fontId="5" fillId="11" borderId="22" xfId="0" applyFont="1" applyFill="1" applyBorder="1" applyAlignment="1">
      <alignment horizontal="center" vertical="center"/>
    </xf>
    <xf numFmtId="0" fontId="0" fillId="2" borderId="25" xfId="0" applyFill="1" applyBorder="1" applyAlignment="1" applyProtection="1">
      <alignment horizontal="left" vertical="top"/>
      <protection locked="0"/>
    </xf>
    <xf numFmtId="1" fontId="6" fillId="3" borderId="25" xfId="0" applyNumberFormat="1" applyFont="1" applyFill="1" applyBorder="1" applyProtection="1">
      <protection locked="0"/>
    </xf>
    <xf numFmtId="2" fontId="6" fillId="3" borderId="25" xfId="0" applyNumberFormat="1" applyFont="1" applyFill="1" applyBorder="1" applyAlignment="1">
      <alignment horizontal="center"/>
    </xf>
    <xf numFmtId="2" fontId="6" fillId="3" borderId="25" xfId="1" applyNumberFormat="1" applyFont="1" applyFill="1" applyBorder="1" applyProtection="1">
      <protection locked="0"/>
    </xf>
    <xf numFmtId="0" fontId="6" fillId="3" borderId="25" xfId="0" applyFont="1" applyFill="1" applyBorder="1" applyProtection="1">
      <protection locked="0"/>
    </xf>
    <xf numFmtId="0" fontId="0" fillId="10" borderId="25" xfId="0" applyFill="1" applyBorder="1" applyProtection="1">
      <protection locked="0"/>
    </xf>
    <xf numFmtId="44" fontId="6" fillId="5" borderId="25" xfId="1" applyFont="1" applyFill="1" applyBorder="1" applyProtection="1"/>
    <xf numFmtId="0" fontId="2" fillId="6" borderId="15" xfId="0" applyFont="1" applyFill="1" applyBorder="1"/>
    <xf numFmtId="0" fontId="4" fillId="0" borderId="25" xfId="0" applyFont="1" applyBorder="1" applyAlignment="1" applyProtection="1">
      <alignment horizontal="left"/>
      <protection locked="0"/>
    </xf>
    <xf numFmtId="0" fontId="6" fillId="10" borderId="25" xfId="0" applyFont="1" applyFill="1" applyBorder="1" applyAlignment="1" applyProtection="1">
      <alignment vertical="center"/>
      <protection locked="0"/>
    </xf>
    <xf numFmtId="0" fontId="6" fillId="0" borderId="25" xfId="0" applyFont="1" applyBorder="1" applyAlignment="1" applyProtection="1">
      <alignment vertical="center" wrapText="1"/>
      <protection locked="0"/>
    </xf>
    <xf numFmtId="0" fontId="6" fillId="0" borderId="25" xfId="0" applyFont="1" applyBorder="1" applyAlignment="1" applyProtection="1">
      <alignment horizontal="center" vertical="center"/>
      <protection locked="0"/>
    </xf>
    <xf numFmtId="1" fontId="6" fillId="2" borderId="25" xfId="0" applyNumberFormat="1" applyFont="1" applyFill="1" applyBorder="1" applyProtection="1">
      <protection locked="0"/>
    </xf>
    <xf numFmtId="2" fontId="6" fillId="3" borderId="25" xfId="0" applyNumberFormat="1" applyFont="1" applyFill="1" applyBorder="1" applyAlignment="1" applyProtection="1">
      <alignment horizontal="center"/>
      <protection locked="0"/>
    </xf>
    <xf numFmtId="0" fontId="0" fillId="0" borderId="25" xfId="0" applyBorder="1" applyProtection="1">
      <protection locked="0"/>
    </xf>
    <xf numFmtId="0" fontId="5" fillId="3" borderId="25" xfId="0" applyFont="1" applyFill="1" applyBorder="1" applyAlignment="1">
      <alignment horizontal="center" vertical="center"/>
    </xf>
    <xf numFmtId="0" fontId="6" fillId="3" borderId="25" xfId="0" applyFont="1" applyFill="1" applyBorder="1"/>
    <xf numFmtId="2" fontId="6" fillId="3" borderId="25" xfId="1" applyNumberFormat="1" applyFont="1" applyFill="1" applyBorder="1"/>
    <xf numFmtId="0" fontId="0" fillId="4" borderId="25" xfId="0" applyFill="1" applyBorder="1"/>
    <xf numFmtId="44" fontId="6" fillId="5" borderId="25" xfId="1" applyFont="1" applyFill="1" applyBorder="1"/>
    <xf numFmtId="0" fontId="8" fillId="0" borderId="25" xfId="0" applyFont="1" applyBorder="1" applyAlignment="1">
      <alignment wrapText="1"/>
    </xf>
    <xf numFmtId="0" fontId="0" fillId="0" borderId="25" xfId="0" applyBorder="1" applyAlignment="1">
      <alignment wrapText="1"/>
    </xf>
    <xf numFmtId="0" fontId="0" fillId="0" borderId="25" xfId="0" applyBorder="1"/>
    <xf numFmtId="0" fontId="2" fillId="4" borderId="25" xfId="0" applyFont="1" applyFill="1" applyBorder="1"/>
    <xf numFmtId="0" fontId="2" fillId="5" borderId="25" xfId="0" applyFont="1" applyFill="1" applyBorder="1"/>
    <xf numFmtId="44" fontId="0" fillId="5" borderId="25" xfId="1" applyFont="1" applyFill="1" applyBorder="1"/>
    <xf numFmtId="6" fontId="0" fillId="5" borderId="25" xfId="1" applyNumberFormat="1" applyFont="1" applyFill="1" applyBorder="1"/>
    <xf numFmtId="0" fontId="6" fillId="3" borderId="25" xfId="0" applyFont="1" applyFill="1" applyBorder="1" applyAlignment="1">
      <alignment horizontal="center"/>
    </xf>
    <xf numFmtId="0" fontId="8" fillId="0" borderId="25" xfId="0" applyFont="1" applyBorder="1"/>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2" fillId="0" borderId="0" xfId="0" applyFont="1"/>
    <xf numFmtId="0" fontId="0" fillId="2" borderId="19"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1" fontId="6" fillId="3" borderId="25" xfId="0" applyNumberFormat="1" applyFont="1" applyFill="1" applyBorder="1" applyAlignment="1" applyProtection="1">
      <alignment wrapText="1"/>
      <protection locked="0"/>
    </xf>
    <xf numFmtId="2" fontId="6" fillId="3" borderId="25" xfId="1" applyNumberFormat="1" applyFont="1" applyFill="1" applyBorder="1" applyAlignment="1" applyProtection="1">
      <alignment wrapText="1"/>
      <protection locked="0"/>
    </xf>
    <xf numFmtId="0" fontId="6" fillId="3" borderId="25" xfId="0" applyFont="1" applyFill="1" applyBorder="1" applyAlignment="1" applyProtection="1">
      <alignment wrapText="1"/>
      <protection locked="0"/>
    </xf>
    <xf numFmtId="0" fontId="0" fillId="10" borderId="25" xfId="0" applyFill="1" applyBorder="1" applyAlignment="1" applyProtection="1">
      <alignment wrapText="1"/>
      <protection locked="0"/>
    </xf>
    <xf numFmtId="44" fontId="6" fillId="5" borderId="25" xfId="1" applyFont="1" applyFill="1" applyBorder="1" applyAlignment="1" applyProtection="1">
      <alignment wrapText="1"/>
    </xf>
    <xf numFmtId="0" fontId="0" fillId="0" borderId="0" xfId="0" applyAlignment="1" applyProtection="1">
      <alignment wrapText="1"/>
      <protection locked="0"/>
    </xf>
    <xf numFmtId="2" fontId="6" fillId="3" borderId="25" xfId="0" applyNumberFormat="1" applyFont="1" applyFill="1" applyBorder="1" applyAlignment="1">
      <alignment horizontal="center" wrapText="1"/>
    </xf>
    <xf numFmtId="0" fontId="0" fillId="2" borderId="18" xfId="0" applyFill="1" applyBorder="1" applyAlignment="1" applyProtection="1">
      <alignment horizontal="left" vertical="top" wrapText="1"/>
      <protection locked="0"/>
    </xf>
    <xf numFmtId="0" fontId="0" fillId="0" borderId="13" xfId="0" applyBorder="1" applyAlignment="1" applyProtection="1">
      <alignment wrapText="1"/>
      <protection locked="0"/>
    </xf>
    <xf numFmtId="0" fontId="0" fillId="12" borderId="19" xfId="0" applyFill="1" applyBorder="1" applyAlignment="1" applyProtection="1">
      <alignment horizontal="left" vertical="top" wrapText="1"/>
      <protection locked="0"/>
    </xf>
    <xf numFmtId="0" fontId="0" fillId="12" borderId="25" xfId="0" applyFill="1" applyBorder="1" applyAlignment="1" applyProtection="1">
      <alignment horizontal="left" vertical="top"/>
      <protection locked="0"/>
    </xf>
    <xf numFmtId="1" fontId="6" fillId="12" borderId="25" xfId="0" applyNumberFormat="1" applyFont="1" applyFill="1" applyBorder="1" applyProtection="1">
      <protection locked="0"/>
    </xf>
    <xf numFmtId="2" fontId="6" fillId="12" borderId="25" xfId="0" applyNumberFormat="1" applyFont="1" applyFill="1" applyBorder="1" applyAlignment="1">
      <alignment horizontal="center"/>
    </xf>
    <xf numFmtId="2" fontId="6" fillId="12" borderId="25" xfId="1" applyNumberFormat="1" applyFont="1" applyFill="1" applyBorder="1" applyProtection="1">
      <protection locked="0"/>
    </xf>
    <xf numFmtId="0" fontId="6" fillId="12" borderId="25" xfId="0" applyFont="1" applyFill="1" applyBorder="1" applyProtection="1">
      <protection locked="0"/>
    </xf>
    <xf numFmtId="0" fontId="0" fillId="12" borderId="25" xfId="0" applyFill="1" applyBorder="1" applyProtection="1">
      <protection locked="0"/>
    </xf>
    <xf numFmtId="44" fontId="6" fillId="12" borderId="25" xfId="1" applyFont="1" applyFill="1" applyBorder="1" applyProtection="1"/>
    <xf numFmtId="0" fontId="8" fillId="12" borderId="13" xfId="0" applyFont="1" applyFill="1" applyBorder="1" applyAlignment="1" applyProtection="1">
      <alignment wrapText="1"/>
      <protection locked="0"/>
    </xf>
    <xf numFmtId="0" fontId="0" fillId="0" borderId="25" xfId="0" applyBorder="1" applyAlignment="1" applyProtection="1">
      <alignment wrapText="1"/>
      <protection locked="0"/>
    </xf>
    <xf numFmtId="0" fontId="6" fillId="0" borderId="13" xfId="0" applyFont="1" applyBorder="1" applyAlignment="1" applyProtection="1">
      <alignment wrapText="1"/>
      <protection locked="0"/>
    </xf>
    <xf numFmtId="0" fontId="6" fillId="0" borderId="25" xfId="0" applyFont="1" applyBorder="1" applyAlignment="1" applyProtection="1">
      <alignment wrapText="1"/>
      <protection locked="0"/>
    </xf>
    <xf numFmtId="0" fontId="0" fillId="2" borderId="9" xfId="0" applyFill="1" applyBorder="1" applyAlignment="1" applyProtection="1">
      <alignment horizontal="left" vertical="top" wrapText="1"/>
      <protection locked="0"/>
    </xf>
    <xf numFmtId="0" fontId="0" fillId="2" borderId="32" xfId="0" applyFill="1" applyBorder="1" applyAlignment="1" applyProtection="1">
      <alignment horizontal="left" vertical="top"/>
      <protection locked="0"/>
    </xf>
    <xf numFmtId="1" fontId="6" fillId="3" borderId="10" xfId="0" applyNumberFormat="1" applyFont="1" applyFill="1" applyBorder="1" applyProtection="1">
      <protection locked="0"/>
    </xf>
    <xf numFmtId="2" fontId="6" fillId="3" borderId="10" xfId="0" applyNumberFormat="1" applyFont="1" applyFill="1" applyBorder="1" applyAlignment="1">
      <alignment horizontal="center"/>
    </xf>
    <xf numFmtId="2" fontId="6" fillId="3" borderId="10" xfId="1" applyNumberFormat="1" applyFont="1" applyFill="1" applyBorder="1" applyProtection="1">
      <protection locked="0"/>
    </xf>
    <xf numFmtId="0" fontId="6" fillId="3" borderId="10" xfId="0" applyFont="1" applyFill="1" applyBorder="1" applyProtection="1">
      <protection locked="0"/>
    </xf>
    <xf numFmtId="0" fontId="0" fillId="10" borderId="10" xfId="0" applyFill="1" applyBorder="1" applyProtection="1">
      <protection locked="0"/>
    </xf>
    <xf numFmtId="44" fontId="6" fillId="5" borderId="10" xfId="1" applyFont="1" applyFill="1" applyBorder="1" applyProtection="1"/>
    <xf numFmtId="0" fontId="0" fillId="0" borderId="32" xfId="0" applyBorder="1" applyAlignment="1" applyProtection="1">
      <alignment wrapText="1"/>
      <protection locked="0"/>
    </xf>
    <xf numFmtId="0" fontId="6" fillId="0" borderId="32" xfId="0" applyFont="1" applyBorder="1" applyAlignment="1" applyProtection="1">
      <alignment wrapText="1"/>
      <protection locked="0"/>
    </xf>
    <xf numFmtId="0" fontId="0" fillId="2" borderId="9" xfId="0" applyFill="1" applyBorder="1" applyAlignment="1" applyProtection="1">
      <alignment horizontal="left" vertical="top"/>
      <protection locked="0"/>
    </xf>
    <xf numFmtId="1" fontId="6" fillId="2" borderId="32" xfId="0" applyNumberFormat="1" applyFont="1" applyFill="1" applyBorder="1" applyAlignment="1" applyProtection="1">
      <alignment horizontal="left" vertical="top"/>
      <protection locked="0"/>
    </xf>
    <xf numFmtId="0" fontId="15" fillId="0" borderId="0" xfId="0" applyFont="1" applyFill="1" applyBorder="1" applyAlignment="1">
      <alignment wrapText="1"/>
    </xf>
    <xf numFmtId="0" fontId="3" fillId="8" borderId="1"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3" fillId="8" borderId="3" xfId="0" applyFont="1" applyFill="1" applyBorder="1" applyAlignment="1" applyProtection="1">
      <alignment horizontal="center" vertical="center"/>
      <protection locked="0"/>
    </xf>
    <xf numFmtId="0" fontId="3" fillId="8" borderId="0" xfId="0" applyFont="1" applyFill="1" applyAlignment="1" applyProtection="1">
      <alignment horizontal="center" vertical="center"/>
      <protection locked="0"/>
    </xf>
    <xf numFmtId="0" fontId="4" fillId="0" borderId="25" xfId="0" applyFont="1" applyBorder="1" applyAlignment="1" applyProtection="1">
      <alignment horizontal="left"/>
      <protection locked="0"/>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4" fillId="0" borderId="25" xfId="0" applyFont="1" applyBorder="1" applyAlignment="1" applyProtection="1">
      <alignment horizontal="left" wrapText="1"/>
      <protection locked="0"/>
    </xf>
    <xf numFmtId="0" fontId="2" fillId="6" borderId="15" xfId="0" applyFont="1" applyFill="1" applyBorder="1" applyAlignment="1">
      <alignment horizontal="center"/>
    </xf>
    <xf numFmtId="0" fontId="5" fillId="3" borderId="25" xfId="0" applyFont="1" applyFill="1" applyBorder="1" applyAlignment="1">
      <alignment horizontal="center" vertical="center" wrapText="1"/>
    </xf>
    <xf numFmtId="0" fontId="2" fillId="4" borderId="10" xfId="0" applyFont="1" applyFill="1" applyBorder="1" applyAlignment="1">
      <alignment horizontal="center"/>
    </xf>
    <xf numFmtId="0" fontId="2" fillId="4" borderId="12" xfId="0" applyFont="1" applyFill="1" applyBorder="1" applyAlignment="1">
      <alignment horizontal="center"/>
    </xf>
    <xf numFmtId="0" fontId="5" fillId="5" borderId="25" xfId="0" applyFont="1" applyFill="1" applyBorder="1" applyAlignment="1">
      <alignment horizontal="center" vertical="center" wrapText="1"/>
    </xf>
    <xf numFmtId="0" fontId="2" fillId="3" borderId="13"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0" xfId="0" applyFont="1" applyFill="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20" xfId="0" applyFont="1" applyBorder="1" applyAlignment="1">
      <alignment horizontal="left"/>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5" xfId="0" applyFont="1" applyFill="1" applyBorder="1" applyAlignment="1">
      <alignment horizont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0" fillId="9" borderId="10" xfId="0" applyFill="1" applyBorder="1" applyAlignment="1">
      <alignment horizontal="center"/>
    </xf>
    <xf numFmtId="0" fontId="0" fillId="9" borderId="12" xfId="0" applyFill="1" applyBorder="1" applyAlignment="1">
      <alignment horizontal="center"/>
    </xf>
  </cellXfs>
  <cellStyles count="2">
    <cellStyle name="Currency" xfId="1" builtinId="4"/>
    <cellStyle name="Normal" xfId="0" builtinId="0"/>
  </cellStyles>
  <dxfs count="147">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outline val="0"/>
        <shadow val="0"/>
        <u val="none"/>
        <vertAlign val="baseline"/>
        <sz val="11"/>
        <color auto="1"/>
        <name val="Calibri"/>
        <family val="2"/>
        <scheme val="minor"/>
      </font>
      <alignment vertical="center" textRotation="0" indent="0" justifyLastLine="0" shrinkToFit="0" readingOrder="0"/>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outline val="0"/>
        <shadow val="0"/>
        <u val="none"/>
        <vertAlign val="baseline"/>
        <sz val="11"/>
        <color auto="1"/>
        <name val="Calibri"/>
        <family val="2"/>
        <scheme val="minor"/>
      </font>
      <alignment vertical="center" textRotation="0" indent="0" justifyLastLine="0" shrinkToFit="0" readingOrder="0"/>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outline val="0"/>
        <shadow val="0"/>
        <u val="none"/>
        <vertAlign val="baseline"/>
        <sz val="11"/>
        <color auto="1"/>
        <name val="Calibri"/>
        <family val="2"/>
        <scheme val="minor"/>
      </font>
      <alignment vertical="center" textRotation="0" indent="0" justifyLastLine="0" shrinkToFit="0" readingOrder="0"/>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outline val="0"/>
        <shadow val="0"/>
        <u val="none"/>
        <vertAlign val="baseline"/>
        <sz val="11"/>
        <color auto="1"/>
        <name val="Calibri"/>
        <family val="2"/>
        <scheme val="minor"/>
      </font>
      <alignment vertical="center" textRotation="0" indent="0" justifyLastLine="0" shrinkToFit="0" readingOrder="0"/>
    </dxf>
    <dxf>
      <font>
        <b/>
        <i val="0"/>
        <strike val="0"/>
        <condense val="0"/>
        <extend val="0"/>
        <outline val="0"/>
        <shadow val="0"/>
        <u val="none"/>
        <vertAlign val="baseline"/>
        <sz val="11"/>
        <color theme="1"/>
        <name val="Calibri"/>
        <scheme val="minor"/>
      </font>
    </dxf>
    <dxf>
      <numFmt numFmtId="34" formatCode="_-&quot;£&quot;* #,##0.00_-;\-&quot;£&quot;* #,##0.00_-;_-&quot;£&quot;* &quot;-&quot;??_-;_-@_-"/>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5</xdr:row>
          <xdr:rowOff>114300</xdr:rowOff>
        </xdr:from>
        <xdr:to>
          <xdr:col>0</xdr:col>
          <xdr:colOff>1962150</xdr:colOff>
          <xdr:row>5</xdr:row>
          <xdr:rowOff>412750</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6350</xdr:rowOff>
    </xdr:from>
    <xdr:ext cx="13773150" cy="649605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6350"/>
          <a:ext cx="13773150" cy="64960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100" b="0" i="0" u="sng">
              <a:solidFill>
                <a:schemeClr val="tx1"/>
              </a:solidFill>
              <a:effectLst/>
              <a:latin typeface="Arial" panose="020B0604020202020204" pitchFamily="34" charset="0"/>
              <a:ea typeface="+mn-ea"/>
              <a:cs typeface="Arial" panose="020B0604020202020204" pitchFamily="34" charset="0"/>
            </a:rPr>
            <a:t>Provision Map Guidance – Individual Provision Maps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A costed provision map intends to support the graduated approach by recording the special educational provision. </a:t>
          </a:r>
        </a:p>
        <a:p>
          <a:pPr rtl="0" fontAlgn="base"/>
          <a:endParaRPr lang="en-GB" sz="1100" b="0" i="0">
            <a:solidFill>
              <a:schemeClr val="tx1"/>
            </a:solidFill>
            <a:effectLst/>
            <a:latin typeface="Arial" panose="020B0604020202020204" pitchFamily="34" charset="0"/>
            <a:ea typeface="+mn-ea"/>
            <a:cs typeface="Arial" panose="020B0604020202020204" pitchFamily="34" charset="0"/>
          </a:endParaRPr>
        </a:p>
        <a:p>
          <a:pPr rtl="0" fontAlgn="base"/>
          <a:r>
            <a:rPr lang="en-GB" sz="1100" b="0" i="0">
              <a:solidFill>
                <a:schemeClr val="tx1"/>
              </a:solidFill>
              <a:effectLst/>
              <a:latin typeface="Arial" panose="020B0604020202020204" pitchFamily="34" charset="0"/>
              <a:ea typeface="+mn-ea"/>
              <a:cs typeface="Arial" panose="020B0604020202020204" pitchFamily="34" charset="0"/>
            </a:rPr>
            <a:t>DO:</a:t>
          </a:r>
        </a:p>
        <a:p>
          <a:pPr rtl="0" fontAlgn="base"/>
          <a:endParaRPr lang="en-GB" sz="1100" b="0" i="0">
            <a:solidFill>
              <a:schemeClr val="tx1"/>
            </a:solidFill>
            <a:effectLst/>
            <a:latin typeface="Arial" panose="020B0604020202020204" pitchFamily="34" charset="0"/>
            <a:ea typeface="+mn-ea"/>
            <a:cs typeface="Arial" panose="020B0604020202020204" pitchFamily="34" charset="0"/>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Start at the very beginning - consider any</a:t>
          </a:r>
          <a:r>
            <a:rPr lang="en-GB" sz="1100" b="0" i="0" baseline="0">
              <a:solidFill>
                <a:schemeClr val="tx1"/>
              </a:solidFill>
              <a:effectLst/>
              <a:latin typeface="Arial" panose="020B0604020202020204" pitchFamily="34" charset="0"/>
              <a:ea typeface="+mn-ea"/>
              <a:cs typeface="Arial" panose="020B0604020202020204" pitchFamily="34" charset="0"/>
            </a:rPr>
            <a:t> personalised provision in place for the child/young person as soon as they come onto site, e.g. Morning meet and greet (it may help to break down the child/young person's time in school and the level of support/provision at each point throughout the day).</a:t>
          </a:r>
          <a:endParaRPr lang="en-GB" sz="1100" b="0" i="0">
            <a:solidFill>
              <a:schemeClr val="tx1"/>
            </a:solidFill>
            <a:effectLst/>
            <a:latin typeface="Arial" panose="020B0604020202020204" pitchFamily="34" charset="0"/>
            <a:ea typeface="+mn-ea"/>
            <a:cs typeface="Arial" panose="020B0604020202020204" pitchFamily="34" charset="0"/>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Include any provision which is ‘additional to’ and ‘different from’ what is available for all pupils as part of the universal offer.  </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Be explicit about the</a:t>
          </a:r>
          <a:r>
            <a:rPr lang="en-GB" sz="1100" b="0" i="0" baseline="0">
              <a:solidFill>
                <a:schemeClr val="tx1"/>
              </a:solidFill>
              <a:effectLst/>
              <a:latin typeface="Arial" panose="020B0604020202020204" pitchFamily="34" charset="0"/>
              <a:ea typeface="+mn-ea"/>
              <a:cs typeface="Arial" panose="020B0604020202020204" pitchFamily="34" charset="0"/>
            </a:rPr>
            <a:t> type of support being delivered and the skill that it might be targeting and note it in the comments section, this is particularly important where '1:1 support' or 'Adult support' is identified as the provision - stipulate what the adult is supporting with e.g. direct instruction/modelling of the task, support with emotional regulation etc.</a:t>
          </a:r>
          <a:endParaRPr lang="en-GB" sz="1100" b="0" i="0">
            <a:solidFill>
              <a:schemeClr val="tx1"/>
            </a:solidFill>
            <a:effectLst/>
            <a:latin typeface="Arial" panose="020B0604020202020204" pitchFamily="34" charset="0"/>
            <a:ea typeface="+mn-ea"/>
            <a:cs typeface="Arial" panose="020B0604020202020204" pitchFamily="34" charset="0"/>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Ensure provision reflects</a:t>
          </a:r>
          <a:r>
            <a:rPr lang="en-GB" sz="1100" b="0" i="0" baseline="0">
              <a:solidFill>
                <a:schemeClr val="tx1"/>
              </a:solidFill>
              <a:effectLst/>
              <a:latin typeface="Arial" panose="020B0604020202020204" pitchFamily="34" charset="0"/>
              <a:ea typeface="+mn-ea"/>
              <a:cs typeface="Arial" panose="020B0604020202020204" pitchFamily="34" charset="0"/>
            </a:rPr>
            <a:t> the advice given in reports from other professionals such as EPs, advisory teachers, SALT etc. and reference this in the 'comments' column, e.g. 'Cool Kids as recommended by Outreach'.</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baseline="0">
              <a:solidFill>
                <a:schemeClr val="tx1"/>
              </a:solidFill>
              <a:effectLst/>
              <a:latin typeface="Arial" panose="020B0604020202020204" pitchFamily="34" charset="0"/>
              <a:ea typeface="+mn-ea"/>
              <a:cs typeface="Arial" panose="020B0604020202020204" pitchFamily="34" charset="0"/>
            </a:rPr>
            <a:t>Include targeted support </a:t>
          </a:r>
          <a:r>
            <a:rPr lang="en-GB" sz="1100" b="0" i="0">
              <a:solidFill>
                <a:schemeClr val="tx1"/>
              </a:solidFill>
              <a:effectLst/>
              <a:latin typeface="Arial" panose="020B0604020202020204" pitchFamily="34" charset="0"/>
              <a:ea typeface="+mn-ea"/>
              <a:cs typeface="Arial" panose="020B0604020202020204" pitchFamily="34" charset="0"/>
            </a:rPr>
            <a:t>(interventions), in-class support and support during unstructured times within the usual school day (it does not include extra-curricular activities)</a:t>
          </a:r>
          <a:r>
            <a:rPr lang="en-GB" sz="1100" b="0" i="0" baseline="0">
              <a:solidFill>
                <a:schemeClr val="tx1"/>
              </a:solidFill>
              <a:effectLst/>
              <a:latin typeface="Arial" panose="020B0604020202020204" pitchFamily="34" charset="0"/>
              <a:ea typeface="+mn-ea"/>
              <a:cs typeface="Arial" panose="020B0604020202020204" pitchFamily="34" charset="0"/>
            </a:rPr>
            <a:t> </a:t>
          </a:r>
          <a:r>
            <a:rPr lang="en-GB" sz="1100" b="0" i="0">
              <a:solidFill>
                <a:schemeClr val="tx1"/>
              </a:solidFill>
              <a:effectLst/>
              <a:latin typeface="Arial" panose="020B0604020202020204" pitchFamily="34" charset="0"/>
              <a:ea typeface="+mn-ea"/>
              <a:cs typeface="Arial" panose="020B0604020202020204" pitchFamily="34" charset="0"/>
            </a:rPr>
            <a:t>to develop their knowledge, understanding and skills. E.g.</a:t>
          </a:r>
          <a:r>
            <a:rPr lang="en-GB" sz="1100" b="0" i="0" baseline="0">
              <a:solidFill>
                <a:schemeClr val="tx1"/>
              </a:solidFill>
              <a:effectLst/>
              <a:latin typeface="Arial" panose="020B0604020202020204" pitchFamily="34" charset="0"/>
              <a:ea typeface="+mn-ea"/>
              <a:cs typeface="Arial" panose="020B0604020202020204" pitchFamily="34" charset="0"/>
            </a:rPr>
            <a:t> </a:t>
          </a:r>
          <a:r>
            <a:rPr lang="en-GB" sz="1100" b="0" i="0">
              <a:solidFill>
                <a:schemeClr val="tx1"/>
              </a:solidFill>
              <a:effectLst/>
              <a:latin typeface="Arial" panose="020B0604020202020204" pitchFamily="34" charset="0"/>
              <a:ea typeface="+mn-ea"/>
              <a:cs typeface="Arial" panose="020B0604020202020204" pitchFamily="34" charset="0"/>
            </a:rPr>
            <a:t>A lunchtime club designed for pupils with social communication difficulties and find unstructured times difficult. </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Inlcude involvment from</a:t>
          </a:r>
          <a:r>
            <a:rPr lang="en-GB" sz="1100" b="0" i="0" baseline="0">
              <a:solidFill>
                <a:schemeClr val="tx1"/>
              </a:solidFill>
              <a:effectLst/>
              <a:latin typeface="Arial" panose="020B0604020202020204" pitchFamily="34" charset="0"/>
              <a:ea typeface="+mn-ea"/>
              <a:cs typeface="Arial" panose="020B0604020202020204" pitchFamily="34" charset="0"/>
            </a:rPr>
            <a:t> </a:t>
          </a:r>
          <a:r>
            <a:rPr lang="en-GB" sz="1100" b="0" i="0">
              <a:solidFill>
                <a:schemeClr val="tx1"/>
              </a:solidFill>
              <a:effectLst/>
              <a:latin typeface="Arial" panose="020B0604020202020204" pitchFamily="34" charset="0"/>
              <a:ea typeface="+mn-ea"/>
              <a:cs typeface="Arial" panose="020B0604020202020204" pitchFamily="34" charset="0"/>
            </a:rPr>
            <a:t>external agencies such as speech and language therapy, educational psychology </a:t>
          </a:r>
          <a:r>
            <a:rPr lang="en-GB" sz="1100" b="1" i="0">
              <a:solidFill>
                <a:schemeClr val="tx1"/>
              </a:solidFill>
              <a:effectLst/>
              <a:latin typeface="Arial" panose="020B0604020202020204" pitchFamily="34" charset="0"/>
              <a:ea typeface="+mn-ea"/>
              <a:cs typeface="Arial" panose="020B0604020202020204" pitchFamily="34" charset="0"/>
            </a:rPr>
            <a:t>if</a:t>
          </a:r>
          <a:r>
            <a:rPr lang="en-GB" sz="1100" b="0" i="0">
              <a:solidFill>
                <a:schemeClr val="tx1"/>
              </a:solidFill>
              <a:effectLst/>
              <a:latin typeface="Arial" panose="020B0604020202020204" pitchFamily="34" charset="0"/>
              <a:ea typeface="+mn-ea"/>
              <a:cs typeface="Arial" panose="020B0604020202020204" pitchFamily="34" charset="0"/>
            </a:rPr>
            <a:t> they are providing a specific direct, therapeutic intervention or training for a complex individual identified need.</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Regularly review the costed provision map to ensure it is updated as things change and interventions start and stop</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Ensure the provision does not exceed the number of hours within the school day</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Include in the 'comments' column the impact of the provision e.g. </a:t>
          </a:r>
          <a:r>
            <a:rPr lang="en-GB" sz="1100">
              <a:solidFill>
                <a:schemeClr val="tx1"/>
              </a:solidFill>
              <a:effectLst/>
              <a:latin typeface="Arial" panose="020B0604020202020204" pitchFamily="34" charset="0"/>
              <a:ea typeface="+mn-ea"/>
              <a:cs typeface="Arial" panose="020B0604020202020204" pitchFamily="34" charset="0"/>
            </a:rPr>
            <a:t>e.g. '</a:t>
          </a:r>
          <a:r>
            <a:rPr lang="en-GB" sz="1100" i="1">
              <a:solidFill>
                <a:schemeClr val="tx1"/>
              </a:solidFill>
              <a:effectLst/>
              <a:latin typeface="Arial" panose="020B0604020202020204" pitchFamily="34" charset="0"/>
              <a:ea typeface="+mn-ea"/>
              <a:cs typeface="Arial" panose="020B0604020202020204" pitchFamily="34" charset="0"/>
            </a:rPr>
            <a:t>This enables X to transition successfully from home to school with minimal distress' </a:t>
          </a:r>
          <a:r>
            <a:rPr lang="en-GB" sz="1100">
              <a:solidFill>
                <a:schemeClr val="tx1"/>
              </a:solidFill>
              <a:effectLst/>
              <a:latin typeface="Arial" panose="020B0604020202020204" pitchFamily="34" charset="0"/>
              <a:ea typeface="+mn-ea"/>
              <a:cs typeface="Arial" panose="020B0604020202020204" pitchFamily="34" charset="0"/>
            </a:rPr>
            <a:t>or,</a:t>
          </a:r>
          <a:r>
            <a:rPr lang="en-GB" sz="1100" baseline="0">
              <a:solidFill>
                <a:schemeClr val="tx1"/>
              </a:solidFill>
              <a:effectLst/>
              <a:latin typeface="Arial" panose="020B0604020202020204" pitchFamily="34" charset="0"/>
              <a:ea typeface="+mn-ea"/>
              <a:cs typeface="Arial" panose="020B0604020202020204" pitchFamily="34" charset="0"/>
            </a:rPr>
            <a:t> '</a:t>
          </a:r>
          <a:r>
            <a:rPr lang="en-GB" sz="1100" i="1">
              <a:solidFill>
                <a:schemeClr val="tx1"/>
              </a:solidFill>
              <a:effectLst/>
              <a:latin typeface="Arial" panose="020B0604020202020204" pitchFamily="34" charset="0"/>
              <a:ea typeface="+mn-ea"/>
              <a:cs typeface="Arial" panose="020B0604020202020204" pitchFamily="34" charset="0"/>
            </a:rPr>
            <a:t>Despite this support, X struggles to remain regulated and can get distressed leading to physical outbursts that require additional adult support to ensure the safety of X and those around them</a:t>
          </a:r>
          <a:r>
            <a:rPr lang="en-GB" sz="1100">
              <a:solidFill>
                <a:schemeClr val="tx1"/>
              </a:solidFill>
              <a:effectLst/>
              <a:latin typeface="Arial" panose="020B0604020202020204" pitchFamily="34" charset="0"/>
              <a:ea typeface="+mn-ea"/>
              <a:cs typeface="Arial" panose="020B0604020202020204" pitchFamily="34" charset="0"/>
            </a:rPr>
            <a:t>.'</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tx1"/>
              </a:solidFill>
              <a:effectLst/>
              <a:latin typeface="Arial" panose="020B0604020202020204" pitchFamily="34" charset="0"/>
              <a:ea typeface="+mn-ea"/>
              <a:cs typeface="Arial" panose="020B0604020202020204" pitchFamily="34" charset="0"/>
            </a:rPr>
            <a:t>Use a costed provision map to evidence the specialist provision put in place over the last 12 months for a CYP where a referral to the Inclusion Support</a:t>
          </a:r>
          <a:r>
            <a:rPr lang="en-GB" sz="1100" baseline="0">
              <a:solidFill>
                <a:schemeClr val="tx1"/>
              </a:solidFill>
              <a:effectLst/>
              <a:latin typeface="Arial" panose="020B0604020202020204" pitchFamily="34" charset="0"/>
              <a:ea typeface="+mn-ea"/>
              <a:cs typeface="Arial" panose="020B0604020202020204" pitchFamily="34" charset="0"/>
            </a:rPr>
            <a:t> and Alternative Provision Panel (</a:t>
          </a:r>
          <a:r>
            <a:rPr lang="en-GB" sz="1100">
              <a:solidFill>
                <a:schemeClr val="tx1"/>
              </a:solidFill>
              <a:effectLst/>
              <a:latin typeface="Arial" panose="020B0604020202020204" pitchFamily="34" charset="0"/>
              <a:ea typeface="+mn-ea"/>
              <a:cs typeface="Arial" panose="020B0604020202020204" pitchFamily="34" charset="0"/>
            </a:rPr>
            <a:t>ISAPP) or a request for statutory assessment is being considered</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tx1"/>
              </a:solidFill>
              <a:effectLst/>
              <a:latin typeface="Arial" panose="020B0604020202020204" pitchFamily="34" charset="0"/>
              <a:ea typeface="+mn-ea"/>
              <a:cs typeface="Arial" panose="020B0604020202020204" pitchFamily="34" charset="0"/>
            </a:rPr>
            <a:t>Contact the SEND and Inclusion</a:t>
          </a:r>
          <a:r>
            <a:rPr lang="en-GB" sz="1100" baseline="0">
              <a:solidFill>
                <a:schemeClr val="tx1"/>
              </a:solidFill>
              <a:effectLst/>
              <a:latin typeface="Arial" panose="020B0604020202020204" pitchFamily="34" charset="0"/>
              <a:ea typeface="+mn-ea"/>
              <a:cs typeface="Arial" panose="020B0604020202020204" pitchFamily="34" charset="0"/>
            </a:rPr>
            <a:t> Support Officers if you are having difficulties with a costed provision map </a:t>
          </a:r>
          <a:r>
            <a:rPr lang="en-GB" sz="1100" b="1" baseline="0">
              <a:solidFill>
                <a:schemeClr val="tx1"/>
              </a:solidFill>
              <a:effectLst/>
              <a:latin typeface="Arial" panose="020B0604020202020204" pitchFamily="34" charset="0"/>
              <a:ea typeface="+mn-ea"/>
              <a:cs typeface="Arial" panose="020B0604020202020204" pitchFamily="34" charset="0"/>
            </a:rPr>
            <a:t>sendinclusionofficers@wolverhampton.gov.uk</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endParaRPr lang="en-GB" sz="1100" b="1" i="0">
            <a:solidFill>
              <a:schemeClr val="tx1"/>
            </a:solidFill>
            <a:effectLst/>
            <a:latin typeface="Arial" panose="020B0604020202020204" pitchFamily="34" charset="0"/>
            <a:ea typeface="+mn-ea"/>
            <a:cs typeface="Arial" panose="020B0604020202020204" pitchFamily="34" charset="0"/>
          </a:endParaRPr>
        </a:p>
        <a:p>
          <a:pPr rtl="0" fontAlgn="base"/>
          <a:r>
            <a:rPr lang="en-GB" sz="1100" b="0" i="0">
              <a:solidFill>
                <a:schemeClr val="tx1"/>
              </a:solidFill>
              <a:effectLst/>
              <a:latin typeface="Arial" panose="020B0604020202020204" pitchFamily="34" charset="0"/>
              <a:ea typeface="+mn-ea"/>
              <a:cs typeface="Arial" panose="020B0604020202020204" pitchFamily="34" charset="0"/>
            </a:rPr>
            <a:t>DON'T:</a:t>
          </a:r>
        </a:p>
        <a:p>
          <a:pPr rtl="0" fontAlgn="base"/>
          <a:endParaRPr lang="en-GB" sz="1100" b="0" i="0">
            <a:solidFill>
              <a:schemeClr val="tx1"/>
            </a:solidFill>
            <a:effectLst/>
            <a:latin typeface="Arial" panose="020B0604020202020204" pitchFamily="34" charset="0"/>
            <a:ea typeface="+mn-ea"/>
            <a:cs typeface="Arial" panose="020B0604020202020204" pitchFamily="34" charset="0"/>
          </a:endParaRPr>
        </a:p>
        <a:p>
          <a:pPr marL="171450" indent="-171450" rtl="0" fontAlgn="base">
            <a:buFont typeface="Arial" panose="020B0604020202020204" pitchFamily="34" charset="0"/>
            <a:buChar char="•"/>
          </a:pPr>
          <a:r>
            <a:rPr lang="en-GB" sz="1100" b="0" i="0">
              <a:solidFill>
                <a:schemeClr val="tx1"/>
              </a:solidFill>
              <a:effectLst/>
              <a:latin typeface="Arial" panose="020B0604020202020204" pitchFamily="34" charset="0"/>
              <a:ea typeface="+mn-ea"/>
              <a:cs typeface="Arial" panose="020B0604020202020204" pitchFamily="34" charset="0"/>
            </a:rPr>
            <a:t>Include teacher time for carrying out usual duties such as planning and preparing resources - all teachers are teachers of pupils with special educational needs - adapting lessons</a:t>
          </a:r>
          <a:r>
            <a:rPr lang="en-GB" sz="1100" b="0" i="0" baseline="0">
              <a:solidFill>
                <a:schemeClr val="tx1"/>
              </a:solidFill>
              <a:effectLst/>
              <a:latin typeface="Arial" panose="020B0604020202020204" pitchFamily="34" charset="0"/>
              <a:ea typeface="+mn-ea"/>
              <a:cs typeface="Arial" panose="020B0604020202020204" pitchFamily="34" charset="0"/>
            </a:rPr>
            <a:t> is part of the Teachers' Standards (5)</a:t>
          </a:r>
        </a:p>
        <a:p>
          <a:pPr marL="171450" indent="-171450" rtl="0" fontAlgn="base">
            <a:buFont typeface="Arial" panose="020B0604020202020204" pitchFamily="34" charset="0"/>
            <a:buChar char="•"/>
          </a:pPr>
          <a:r>
            <a:rPr lang="en-GB" sz="1100" b="0" i="0" baseline="0">
              <a:solidFill>
                <a:schemeClr val="tx1"/>
              </a:solidFill>
              <a:effectLst/>
              <a:latin typeface="Arial" panose="020B0604020202020204" pitchFamily="34" charset="0"/>
              <a:ea typeface="+mn-ea"/>
              <a:cs typeface="Arial" panose="020B0604020202020204" pitchFamily="34" charset="0"/>
            </a:rPr>
            <a:t>Include clubs or groups that are open to all pupils e.g. </a:t>
          </a:r>
          <a:r>
            <a:rPr lang="en-GB" sz="1100" b="0" i="0">
              <a:solidFill>
                <a:schemeClr val="tx1"/>
              </a:solidFill>
              <a:effectLst/>
              <a:latin typeface="Arial" panose="020B0604020202020204" pitchFamily="34" charset="0"/>
              <a:ea typeface="+mn-ea"/>
              <a:cs typeface="Arial" panose="020B0604020202020204" pitchFamily="34" charset="0"/>
            </a:rPr>
            <a:t>Lunchtime library sessions</a:t>
          </a:r>
          <a:r>
            <a:rPr lang="en-GB" sz="1100" b="0" i="0" baseline="0">
              <a:solidFill>
                <a:schemeClr val="tx1"/>
              </a:solidFill>
              <a:effectLst/>
              <a:latin typeface="Arial" panose="020B0604020202020204" pitchFamily="34" charset="0"/>
              <a:ea typeface="+mn-ea"/>
              <a:cs typeface="Arial" panose="020B0604020202020204" pitchFamily="34" charset="0"/>
            </a:rPr>
            <a:t> </a:t>
          </a:r>
          <a:r>
            <a:rPr lang="en-GB" sz="1100" b="0" i="0">
              <a:solidFill>
                <a:schemeClr val="tx1"/>
              </a:solidFill>
              <a:effectLst/>
              <a:latin typeface="Arial" panose="020B0604020202020204" pitchFamily="34" charset="0"/>
              <a:ea typeface="+mn-ea"/>
              <a:cs typeface="Arial" panose="020B0604020202020204" pitchFamily="34" charset="0"/>
            </a:rPr>
            <a:t>which are open to all pupils.  </a:t>
          </a:r>
        </a:p>
        <a:p>
          <a:pPr marL="171450" indent="-171450" rtl="0" fontAlgn="base">
            <a:buFont typeface="Arial" panose="020B0604020202020204" pitchFamily="34" charset="0"/>
            <a:buChar char="•"/>
          </a:pPr>
          <a:r>
            <a:rPr lang="en-GB" sz="1100" b="0" i="0">
              <a:solidFill>
                <a:schemeClr val="tx1"/>
              </a:solidFill>
              <a:effectLst/>
              <a:latin typeface="Arial" panose="020B0604020202020204" pitchFamily="34" charset="0"/>
              <a:ea typeface="+mn-ea"/>
              <a:cs typeface="Arial" panose="020B0604020202020204" pitchFamily="34" charset="0"/>
            </a:rPr>
            <a:t>Include</a:t>
          </a:r>
          <a:r>
            <a:rPr lang="en-GB" sz="1100" b="0" i="0" baseline="0">
              <a:solidFill>
                <a:schemeClr val="tx1"/>
              </a:solidFill>
              <a:effectLst/>
              <a:latin typeface="Arial" panose="020B0604020202020204" pitchFamily="34" charset="0"/>
              <a:ea typeface="+mn-ea"/>
              <a:cs typeface="Arial" panose="020B0604020202020204" pitchFamily="34" charset="0"/>
            </a:rPr>
            <a:t> SENCO time e.g. attendance at TAC meetings, collating reports/paperwork, this </a:t>
          </a:r>
          <a:r>
            <a:rPr lang="en-GB" sz="1100" b="0" i="0">
              <a:solidFill>
                <a:schemeClr val="tx1"/>
              </a:solidFill>
              <a:effectLst/>
              <a:latin typeface="Arial" panose="020B0604020202020204" pitchFamily="34" charset="0"/>
              <a:ea typeface="+mn-ea"/>
              <a:cs typeface="Arial" panose="020B0604020202020204" pitchFamily="34" charset="0"/>
            </a:rPr>
            <a:t>is not part of costed provision as it is a statutory school role. </a:t>
          </a:r>
        </a:p>
        <a:p>
          <a:pPr marL="171450" indent="-171450" rtl="0" fontAlgn="base">
            <a:buFont typeface="Arial" panose="020B0604020202020204" pitchFamily="34" charset="0"/>
            <a:buChar char="•"/>
          </a:pPr>
          <a:r>
            <a:rPr lang="en-GB" sz="1100" b="0" i="0">
              <a:solidFill>
                <a:schemeClr val="tx1"/>
              </a:solidFill>
              <a:effectLst/>
              <a:latin typeface="Arial" panose="020B0604020202020204" pitchFamily="34" charset="0"/>
              <a:ea typeface="+mn-ea"/>
              <a:cs typeface="Arial" panose="020B0604020202020204" pitchFamily="34" charset="0"/>
            </a:rPr>
            <a:t>Include the key responsibilities carried out by the SENCO (as per The Special Educational Needs and Disability Code of Practice (2015) Section 6.90)</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Inlcude training where other children are likely to benefit e.g. sensory needs training. </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Include any provision which benefits all pupils with SEN and Disabilities,</a:t>
          </a:r>
          <a:r>
            <a:rPr lang="en-GB" sz="1100" b="0" i="0" baseline="0">
              <a:solidFill>
                <a:schemeClr val="tx1"/>
              </a:solidFill>
              <a:effectLst/>
              <a:latin typeface="Arial" panose="020B0604020202020204" pitchFamily="34" charset="0"/>
              <a:ea typeface="+mn-ea"/>
              <a:cs typeface="Arial" panose="020B0604020202020204" pitchFamily="34" charset="0"/>
            </a:rPr>
            <a:t> such as, </a:t>
          </a:r>
          <a:r>
            <a:rPr lang="en-GB" sz="1100" b="0" i="0">
              <a:solidFill>
                <a:schemeClr val="tx1"/>
              </a:solidFill>
              <a:effectLst/>
              <a:latin typeface="Arial" panose="020B0604020202020204" pitchFamily="34" charset="0"/>
              <a:ea typeface="+mn-ea"/>
              <a:cs typeface="Arial" panose="020B0604020202020204" pitchFamily="34" charset="0"/>
            </a:rPr>
            <a:t>administrative support time; professional development activities; budget allocation for general resources to support pupils and time allocated to the preparation of resources. </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endParaRPr lang="en-GB" sz="1100" b="0" i="0">
            <a:solidFill>
              <a:schemeClr val="tx1"/>
            </a:solidFill>
            <a:effectLst/>
            <a:latin typeface="Arial" panose="020B0604020202020204" pitchFamily="34" charset="0"/>
            <a:ea typeface="+mn-ea"/>
            <a:cs typeface="Arial" panose="020B0604020202020204" pitchFamily="34" charset="0"/>
          </a:endParaRPr>
        </a:p>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cconline.sharepoint.com/sites/SENDandInclusionOfficers/Shared%20Documents/General/WAGOLLS/WAGOLL%20SEMH%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cconline.sharepoint.com/sites/SENDandInclusionOfficers/Shared%20Documents/General/WAGOLLS/LA%20Costed%20Provision%20Map%20Secondary%20ISAPP%20Referral%20WAGOL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SEN\Culture%20of%20Inclusion\Early%20Identification%20and%20Support%20and%20Inclusion\Provision%20Map%20Examples\walsall-provision-mapping-tool-sept-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Nursery NEW"/>
      <sheetName val="Nursery"/>
      <sheetName val="Reception"/>
      <sheetName val="Year 1"/>
      <sheetName val="Year 2"/>
      <sheetName val="Year 3"/>
      <sheetName val="Year 4"/>
      <sheetName val="Year 5"/>
      <sheetName val="Year 6"/>
      <sheetName val="Year 7"/>
      <sheetName val="Year 8"/>
      <sheetName val="Year 9"/>
      <sheetName val="Year 10"/>
      <sheetName val="Year 11"/>
      <sheetName val="Year 12"/>
      <sheetName val="Year 13"/>
      <sheetName val="WAGOLL SEMH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Yr8"/>
      <sheetName val="Yr9"/>
      <sheetName val="Nursery"/>
      <sheetName val="Reception"/>
      <sheetName val="Year 1"/>
      <sheetName val="Year 2"/>
      <sheetName val="Year 3"/>
      <sheetName val="Year 4"/>
      <sheetName val="Year 5"/>
      <sheetName val="Year 6"/>
      <sheetName val="Year 7"/>
      <sheetName val="Year 8"/>
      <sheetName val="Year 9"/>
      <sheetName val="Year 10"/>
      <sheetName val="Year 11"/>
      <sheetName val="Year 12"/>
      <sheetName val="Year 13"/>
      <sheetName val="LA Costed Provision Map Secon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vidual Pupil Costing"/>
      <sheetName val="Group Provision Costing"/>
      <sheetName val="Staff costings"/>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s" displayName="Costs" ref="A1:B4" totalsRowShown="0" headerRowDxfId="146">
  <autoFilter ref="A1:B4" xr:uid="{00000000-0009-0000-0100-000001000000}"/>
  <tableColumns count="2">
    <tableColumn id="1" xr3:uid="{00000000-0010-0000-0000-000001000000}" name="Cost Type"/>
    <tableColumn id="2" xr3:uid="{00000000-0010-0000-0000-000002000000}" name="Cost - Academic Year 2021/22" dataDxfId="145"/>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51178C3-366A-4C72-85B0-03644B704F7E}" name="Table417" displayName="Table417" ref="A46:L54" totalsRowShown="0" tableBorderDxfId="55">
  <autoFilter ref="A46:L54" xr:uid="{851178C3-366A-4C72-85B0-03644B704F7E}"/>
  <tableColumns count="12">
    <tableColumn id="1" xr3:uid="{6FD99489-0B31-447E-BC7E-DAF1B85F87D0}" name="Nature of support/Intervention_x000a_(Free text)" dataDxfId="54"/>
    <tableColumn id="2" xr3:uid="{00F65344-B251-487A-88DB-A60E1B25A5C6}" name="Term_x000a_(Select from dropdown)" dataDxfId="53"/>
    <tableColumn id="3" xr3:uid="{5FE4F9A6-684C-447F-B217-63B6DD143DD7}" name="Adult_x000a_(Enter a number)" dataDxfId="52"/>
    <tableColumn id="4" xr3:uid="{0F65870D-2802-4B51-A6D6-D4C55AEC0A65}" name="Child_x000a_(Enter a number)" dataDxfId="51"/>
    <tableColumn id="5" xr3:uid="{95934714-878B-4182-827B-DF33ECF3EDE2}" name="Type of Staff_x000a_(Free text)" dataDxfId="50"/>
    <tableColumn id="6" xr3:uid="{47257544-B7CC-41DE-AA05-1CAC0F801673}" name="Hourly cost_x000a_(Enter decimal number)" dataDxfId="49"/>
    <tableColumn id="7" xr3:uid="{C22B51A9-2320-474C-B926-F7550D287C63}" name="Length of session (hrs)_x000a_(Enter Decimal number)" dataDxfId="48" dataCellStyle="Currency"/>
    <tableColumn id="8" xr3:uid="{A8BE8154-3514-4360-B2B7-51127DCD5F12}" name="Sessions per week_x000a_(Enter Number)" dataDxfId="47"/>
    <tableColumn id="9" xr3:uid="{1BBFA35E-929E-45F4-BF22-E83B58643D5A}" name="Number of weeks running_x000a_(Enter Number)" dataDxfId="46"/>
    <tableColumn id="10" xr3:uid="{7A92AB51-CE7F-4CBE-BBC6-374C5AA6E778}" name="Column1" dataDxfId="45"/>
    <tableColumn id="11" xr3:uid="{67E15836-2479-4DC3-BED9-BF4A828AC1AA}" name="Cost_x000a_(Cost calculation = length of session x type of staff x sessions x weeks divide by child)" dataDxfId="44" dataCellStyle="Currency">
      <calculatedColumnFormula>IFERROR((((F47*G47)*H47)*I47)/D47,0)</calculatedColumnFormula>
    </tableColumn>
    <tableColumn id="12" xr3:uid="{C32B4569-A3DF-48DB-9CB8-D8DB59F19413}" name="Comments_x000a_(Free text)" dataDxfId="4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46A48DE-CB12-4DA6-956D-DBC6DB564813}" name="Table518" displayName="Table518" ref="I58:L65" totalsRowShown="0" headerRowBorderDxfId="42" tableBorderDxfId="41" totalsRowBorderDxfId="40">
  <autoFilter ref="I58:L65" xr:uid="{F46A48DE-CB12-4DA6-956D-DBC6DB564813}"/>
  <tableColumns count="4">
    <tableColumn id="1" xr3:uid="{A4160896-518C-4C37-8CF1-ECA793CDFC3A}" name="Equipment and other related costs" dataDxfId="39"/>
    <tableColumn id="2" xr3:uid="{415A3281-18EE-4DBE-96BD-575386BAC3A7}" name="Column1" dataDxfId="38"/>
    <tableColumn id="3" xr3:uid="{588F6441-13BD-477C-B360-C2B15B451F5B}" name="Cost" dataDxfId="37" dataCellStyle="Currency"/>
    <tableColumn id="4" xr3:uid="{DC2FD78D-96AF-4BC4-A66B-6E18039E33F8}" name="Comments" dataDxfId="3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1B72BB6-4221-4FF3-95F3-ED9148FFDE51}" name="Table3713" displayName="Table3713" ref="A7:L24" totalsRowShown="0" headerRowDxfId="35" headerRowBorderDxfId="34" tableBorderDxfId="33" totalsRowBorderDxfId="32">
  <autoFilter ref="A7:L24" xr:uid="{51B72BB6-4221-4FF3-95F3-ED9148FFDE51}"/>
  <tableColumns count="12">
    <tableColumn id="1" xr3:uid="{6CEE86D6-A76B-4256-AE85-38F77E7A95F2}" name="Nature of support/Intervention_x000a_(Free text)" dataDxfId="31"/>
    <tableColumn id="2" xr3:uid="{88BF58FB-2469-4497-AE7A-CC52009C29E5}" name="Term_x000a_(Select from dropdown)" dataDxfId="30"/>
    <tableColumn id="3" xr3:uid="{BCC3E390-E5AA-45A2-A69D-C29B9AC61D0B}" name="Adult_x000a_(Enter a number)" dataDxfId="29"/>
    <tableColumn id="4" xr3:uid="{18784FEE-02AF-4BAE-B216-73ED469ECF6F}" name="Child_x000a_(Enter a number)" dataDxfId="28"/>
    <tableColumn id="5" xr3:uid="{401EF90B-BBD9-4D6A-899D-739829CA2D27}" name="Type of Staff_x000a_(Select from dropdown)" dataDxfId="27"/>
    <tableColumn id="6" xr3:uid="{6B68FA73-8DEE-413C-B83D-9823ED3D9B0A}" name="Autopopulates once dropdown selected in column E" dataDxfId="26">
      <calculatedColumnFormula>IFERROR(VLOOKUP(E8,[2]!Costs[#Data],2,FALSE),"")</calculatedColumnFormula>
    </tableColumn>
    <tableColumn id="7" xr3:uid="{A008EA8B-3397-4613-96B6-30050A11106B}" name="Length of session (hrs)_x000a_(Enter a decimal number)" dataDxfId="25" dataCellStyle="Currency"/>
    <tableColumn id="8" xr3:uid="{E0684544-B03F-4D67-8223-54017570A7E2}" name="Sessions per week_x000a_(Enter a number)" dataDxfId="24"/>
    <tableColumn id="9" xr3:uid="{77F7A808-B581-4603-B5EF-0E41481CE4B4}" name="Number of weeks running_x000a_(Enter a number)" dataDxfId="23"/>
    <tableColumn id="10" xr3:uid="{7169E741-EC35-4011-8962-B5CF7861760F}" name="Column1" dataDxfId="22"/>
    <tableColumn id="11" xr3:uid="{4421C8D0-131C-4681-B04A-397F46B20413}" name="Cost per pupil" dataDxfId="21" dataCellStyle="Currency">
      <calculatedColumnFormula>IFERROR((((F8*G8)*H8)*I8)/D8,0)</calculatedColumnFormula>
    </tableColumn>
    <tableColumn id="12" xr3:uid="{078E56B7-3AEF-40E9-8F6A-7D65C8D7A56A}" name="Comments" dataDxfId="2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EF944C7-A7B2-4298-988E-EA09D2B71F8A}" name="Table4814" displayName="Table4814" ref="A29:L37" totalsRowShown="0" tableBorderDxfId="19">
  <autoFilter ref="A29:L37" xr:uid="{CEF944C7-A7B2-4298-988E-EA09D2B71F8A}"/>
  <tableColumns count="12">
    <tableColumn id="1" xr3:uid="{318D2EE9-865A-4C3A-B141-398FE5C31EF9}" name="Nature of support/Intervention_x000a_(Free text)" dataDxfId="18"/>
    <tableColumn id="2" xr3:uid="{0E8FD8CB-C3EE-459C-9F79-499C50E7C2E4}" name="Term_x000a_(Select from dropdown)" dataDxfId="17"/>
    <tableColumn id="3" xr3:uid="{8D8EC56A-FD74-45D4-8C19-F5A087EE259D}" name="Adult_x000a_(Enter a number)" dataDxfId="16"/>
    <tableColumn id="4" xr3:uid="{DFB80EE2-74FB-49AD-83DD-12533AC4D583}" name="Child_x000a_(Enter a number)" dataDxfId="15"/>
    <tableColumn id="5" xr3:uid="{EB79153A-E1C5-48BB-BB36-FAE4EF97C083}" name="Type of Staff_x000a_(Free text)" dataDxfId="14"/>
    <tableColumn id="6" xr3:uid="{1BA9B46F-EB3C-44BB-AB2F-129E58DC3EF8}" name="Hourly cost_x000a_(Enter decimal number)" dataDxfId="13"/>
    <tableColumn id="7" xr3:uid="{4AA58585-18F2-4DC2-8BCF-B37E88D2ADE5}" name="Length of session (hrs)_x000a_(Enter Decimal number)" dataDxfId="12" dataCellStyle="Currency"/>
    <tableColumn id="8" xr3:uid="{A00A8E9C-292A-4CB8-BB4B-5AAA51ADF160}" name="Sessions per week_x000a_(Enter Number)" dataDxfId="11"/>
    <tableColumn id="9" xr3:uid="{3470B612-89C0-4FBC-BF00-7BB38C05C721}" name="Number of weeks running_x000a_(Enter Number)" dataDxfId="10"/>
    <tableColumn id="10" xr3:uid="{0675917C-CBD1-48CF-8B66-98F6473CA954}" name="Column1" dataDxfId="9"/>
    <tableColumn id="11" xr3:uid="{7985B8DE-D733-4EE3-B11B-A60BB34E1AB4}" name="Cost_x000a_(Cost calculation = length of session x type of staff x sessions x weeks divide by child)" dataDxfId="8" dataCellStyle="Currency">
      <calculatedColumnFormula>IFERROR((((F30*G30)*H30)*I30)/D30,0)</calculatedColumnFormula>
    </tableColumn>
    <tableColumn id="12" xr3:uid="{EA6875EF-5E94-45F7-AD93-1A28A330D2E4}" name="Comments_x000a_(Free text)" dataDxfId="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33B731-E4D5-46BA-9F4A-53CEA0699DBE}" name="Table5915" displayName="Table5915" ref="I41:L48" totalsRowShown="0" headerRowBorderDxfId="6" tableBorderDxfId="5" totalsRowBorderDxfId="4">
  <autoFilter ref="I41:L48" xr:uid="{AB33B731-E4D5-46BA-9F4A-53CEA0699DBE}"/>
  <tableColumns count="4">
    <tableColumn id="1" xr3:uid="{778B3BB6-0E9F-435C-9A93-48054D2435E7}" name="Equipment and other related costs" dataDxfId="3"/>
    <tableColumn id="2" xr3:uid="{CF2583D7-E134-46CD-9AA9-5C1428979EDD}" name="Column1" dataDxfId="2"/>
    <tableColumn id="3" xr3:uid="{FAE58D5D-09BA-4B40-8FC9-195EBDD95127}" name="Cost" dataDxfId="1" dataCellStyle="Currency"/>
    <tableColumn id="4" xr3:uid="{D2562BA0-F1DA-4218-AA5B-A315D01256A4}" name="Comment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erm" displayName="Term" ref="D1:D4" totalsRowShown="0" headerRowDxfId="144">
  <autoFilter ref="D1:D4" xr:uid="{00000000-0009-0000-0100-000002000000}"/>
  <tableColumns count="1">
    <tableColumn id="1" xr3:uid="{00000000-0010-0000-0100-000001000000}" name="Term"/>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F11282-5B95-416A-98A3-217996933F67}" name="Table3" displayName="Table3" ref="A7:L21" totalsRowShown="0" headerRowDxfId="143" headerRowBorderDxfId="142" tableBorderDxfId="141" totalsRowBorderDxfId="140">
  <autoFilter ref="A7:L21" xr:uid="{B5F11282-5B95-416A-98A3-217996933F67}"/>
  <tableColumns count="12">
    <tableColumn id="1" xr3:uid="{D8854D4D-E362-4198-8D09-BF8C09DDFA3A}" name="Nature of support/Intervention_x000a_(Free text)" dataDxfId="139"/>
    <tableColumn id="2" xr3:uid="{B69B5137-9BCB-437C-A958-A1C99D2DE7D3}" name="Term_x000a_(Select from dropdown)" dataDxfId="138"/>
    <tableColumn id="3" xr3:uid="{8F643C51-8FEF-4065-8E93-C5DE74AD9A99}" name="Adult_x000a_(Enter a number)" dataDxfId="137"/>
    <tableColumn id="4" xr3:uid="{AED9E4EC-E1CA-452B-AA1B-E8CCEEC644C5}" name="Child_x000a_(Enter a number)" dataDxfId="136"/>
    <tableColumn id="5" xr3:uid="{FA1E4181-4E25-4044-A719-53C90F58F0F2}" name="Type of Staff_x000a_(Select from dropdown)" dataDxfId="135"/>
    <tableColumn id="6" xr3:uid="{B8AE9051-E524-466F-A9C5-BC9D557E5897}" name="Autopopulates once dropdown selected in column E" dataDxfId="134">
      <calculatedColumnFormula>IFERROR(VLOOKUP(E8,Costs[],2,FALSE),"")</calculatedColumnFormula>
    </tableColumn>
    <tableColumn id="7" xr3:uid="{EBE295F5-E221-4B89-B8F4-411D8BA4FE79}" name="Length of session (hrs)_x000a_(Enter a decimal number)" dataDxfId="133" dataCellStyle="Currency"/>
    <tableColumn id="8" xr3:uid="{C17AB72F-8E9E-495B-B557-0C7A86E1273F}" name="Sessions per week_x000a_(Enter a number)" dataDxfId="132"/>
    <tableColumn id="9" xr3:uid="{B1B31040-6E98-4211-9509-59DCF9CD4905}" name="Number of weeks running_x000a_(Enter a number)" dataDxfId="131"/>
    <tableColumn id="10" xr3:uid="{6DA9A5C7-D6D2-4C3A-B402-E108F133330C}" name="Column1" dataDxfId="130"/>
    <tableColumn id="11" xr3:uid="{72E9029E-A14E-49D5-87DF-33709A5E96E9}" name="Cost per pupil" dataDxfId="129" dataCellStyle="Currency">
      <calculatedColumnFormula>IFERROR((((F8*G8)*H8)*I8)/D8,0)</calculatedColumnFormula>
    </tableColumn>
    <tableColumn id="12" xr3:uid="{72711E24-9C67-49FA-932A-6F48789E6954}" name="Comments" dataDxfId="12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6C8B86-2E0D-4B7F-9836-4D161DFFF866}" name="Table4" displayName="Table4" ref="A26:L34" totalsRowShown="0" tableBorderDxfId="127">
  <autoFilter ref="A26:L34" xr:uid="{346C8B86-2E0D-4B7F-9836-4D161DFFF866}"/>
  <tableColumns count="12">
    <tableColumn id="1" xr3:uid="{93BC58A3-6383-469D-8F92-872382F81749}" name="Nature of support/Intervention_x000a_(Free text)" dataDxfId="126"/>
    <tableColumn id="2" xr3:uid="{A0393C46-04BA-49BD-8D97-22DCE0069DC7}" name="Term_x000a_(Select from dropdown)" dataDxfId="125"/>
    <tableColumn id="3" xr3:uid="{91034FFA-BD65-4C4B-BECD-89962806D168}" name="Adult_x000a_(Enter a number)" dataDxfId="124"/>
    <tableColumn id="4" xr3:uid="{0C28B7A6-E269-47D5-9B89-9451FA7A05C3}" name="Child_x000a_(Enter a number)" dataDxfId="123"/>
    <tableColumn id="5" xr3:uid="{9346E27D-4D74-4265-A953-A733DAEE2669}" name="Type of Staff_x000a_(Free text)" dataDxfId="122"/>
    <tableColumn id="6" xr3:uid="{03955118-C91F-4A8F-A657-9ED6837E32EF}" name="Hourly cost_x000a_(Enter decimal number)" dataDxfId="121"/>
    <tableColumn id="7" xr3:uid="{CE7CA2EF-6F35-425B-945D-1979C6DFEA91}" name="Length of session (hrs)_x000a_(Enter Decimal number)" dataDxfId="120" dataCellStyle="Currency"/>
    <tableColumn id="8" xr3:uid="{C7C5317E-D590-404E-85C8-242CE172C592}" name="Sessions per week_x000a_(Enter Number)" dataDxfId="119"/>
    <tableColumn id="9" xr3:uid="{2F05413A-BD00-4331-80BA-98199C52A483}" name="Number of weeks running_x000a_(Enter Number)" dataDxfId="118"/>
    <tableColumn id="10" xr3:uid="{0C69C370-017A-470A-89EE-AAFA8932192F}" name="Column1" dataDxfId="117"/>
    <tableColumn id="11" xr3:uid="{8A2EEFF3-79CE-416D-9F04-787F67FA6AF6}" name="Cost_x000a_(Cost calculation = length of session x type of staff x sessions x weeks divide by child)" dataDxfId="116" dataCellStyle="Currency">
      <calculatedColumnFormula>IFERROR((((F27*G27)*H27)*I27)/D27,0)</calculatedColumnFormula>
    </tableColumn>
    <tableColumn id="12" xr3:uid="{22FDC68B-C8B5-4BDD-BA6D-D819B9E582DF}" name="Comments_x000a_(Free text)" dataDxfId="1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C02BF4-8AE9-48D2-9164-CD9DDF0AE6F7}" name="Table5" displayName="Table5" ref="I38:L45" totalsRowShown="0" headerRowBorderDxfId="114" tableBorderDxfId="113" totalsRowBorderDxfId="112">
  <autoFilter ref="I38:L45" xr:uid="{B0C02BF4-8AE9-48D2-9164-CD9DDF0AE6F7}"/>
  <tableColumns count="4">
    <tableColumn id="1" xr3:uid="{11C8893A-2942-4F2E-8F07-321EC0FAB800}" name="Equipment and other related costs" dataDxfId="111"/>
    <tableColumn id="2" xr3:uid="{C7C5EE0D-2814-49C7-B58E-FDC3AB797E6D}" name="Column1" dataDxfId="110"/>
    <tableColumn id="3" xr3:uid="{AEC33E05-B9C0-4E01-8CF9-B8C5EDCE656B}" name="Cost" dataDxfId="109" dataCellStyle="Currency"/>
    <tableColumn id="4" xr3:uid="{CC03E5C4-8164-4D18-9954-25DA9B1A1646}" name="Comments" dataDxfId="10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FCBBABA-25DC-4CC1-A64C-FEA2FE58D85D}" name="Table37" displayName="Table37" ref="A7:L18" totalsRowShown="0" headerRowDxfId="107" headerRowBorderDxfId="106" tableBorderDxfId="105" totalsRowBorderDxfId="104">
  <autoFilter ref="A7:L18" xr:uid="{EFCBBABA-25DC-4CC1-A64C-FEA2FE58D85D}"/>
  <tableColumns count="12">
    <tableColumn id="1" xr3:uid="{C0650451-4227-4E76-8A97-8BFA7ADF2A88}" name="Nature of support/Intervention_x000a_(Free text)" dataDxfId="103"/>
    <tableColumn id="2" xr3:uid="{DE8EE2EB-AF4D-420D-83FE-C9D5A3C722B0}" name="Term_x000a_(Select from dropdown)" dataDxfId="102"/>
    <tableColumn id="3" xr3:uid="{F23E1800-A116-4552-AFE5-AEE86B4B4D7A}" name="Adult_x000a_(Enter a number)" dataDxfId="101"/>
    <tableColumn id="4" xr3:uid="{FE748A47-132D-404E-B00B-3433D17D555F}" name="Child_x000a_(Enter a number)" dataDxfId="100"/>
    <tableColumn id="5" xr3:uid="{05079A2E-18BB-404F-BE9A-12384DB387BB}" name="Type of Staff_x000a_(Select from dropdown)" dataDxfId="99"/>
    <tableColumn id="6" xr3:uid="{749C3F7A-CA93-44FB-B866-522EE7A51692}" name="Autopopulates once dropdown selected in column E" dataDxfId="98">
      <calculatedColumnFormula>IFERROR(VLOOKUP(E8,Costs[],2,FALSE),"")</calculatedColumnFormula>
    </tableColumn>
    <tableColumn id="7" xr3:uid="{17133DA0-550C-411A-9913-E71835D200E1}" name="Length of session (hrs)_x000a_(Enter a decimal number)" dataDxfId="97" dataCellStyle="Currency"/>
    <tableColumn id="8" xr3:uid="{CA85FABA-3D60-4BD2-907B-F8D11FFD9794}" name="Sessions per week_x000a_(Enter a number)" dataDxfId="96"/>
    <tableColumn id="9" xr3:uid="{9BDAD8E7-BBDE-4EE0-B492-EE752A714D2D}" name="Number of weeks running_x000a_(Enter a number)" dataDxfId="95"/>
    <tableColumn id="10" xr3:uid="{B68E88BC-743C-472E-9547-399D31C2AB82}" name="Column1" dataDxfId="94"/>
    <tableColumn id="11" xr3:uid="{91189E8E-DB43-43CB-987F-84904A1D2E53}" name="Cost per pupil" dataDxfId="93" dataCellStyle="Currency">
      <calculatedColumnFormula>IFERROR((((F8*G8)*H8)*I8)/D8,0)</calculatedColumnFormula>
    </tableColumn>
    <tableColumn id="12" xr3:uid="{404AB9BA-E1C6-43D6-914B-637140E28765}" name="Comments" dataDxfId="9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EA0C1C8-6ECC-4189-8242-FEBBDD85F26E}" name="Table48" displayName="Table48" ref="A23:L31" totalsRowShown="0" tableBorderDxfId="91">
  <autoFilter ref="A23:L31" xr:uid="{BEA0C1C8-6ECC-4189-8242-FEBBDD85F26E}"/>
  <tableColumns count="12">
    <tableColumn id="1" xr3:uid="{438C5F00-735E-4D86-84D5-08E497B6DD88}" name="Nature of support/Intervention_x000a_(Free text)" dataDxfId="90"/>
    <tableColumn id="2" xr3:uid="{EF5F47A0-634E-432D-A236-0A1667963154}" name="Term_x000a_(Select from dropdown)" dataDxfId="89"/>
    <tableColumn id="3" xr3:uid="{F0164378-08E8-420C-8287-3B3CBBF5AFE0}" name="Adult_x000a_(Enter a number)" dataDxfId="88"/>
    <tableColumn id="4" xr3:uid="{D5FD8DB1-6422-42E6-B021-7E02C97A3E78}" name="Child_x000a_(Enter a number)" dataDxfId="87"/>
    <tableColumn id="5" xr3:uid="{1AEAA4C4-38E1-42A7-BCED-FA1E72C98B05}" name="Type of Staff_x000a_(Free text)" dataDxfId="86"/>
    <tableColumn id="6" xr3:uid="{A9C8C04D-1B80-41C6-BB46-A5E231D4CC19}" name="Hourly cost_x000a_(Enter decimal number)" dataDxfId="85"/>
    <tableColumn id="7" xr3:uid="{5FD523FA-8A10-4A52-835E-33A376AE1CC1}" name="Length of session (hrs)_x000a_(Enter Decimal number)" dataDxfId="84" dataCellStyle="Currency"/>
    <tableColumn id="8" xr3:uid="{C67FB861-5A2C-423C-9885-D16A49A044A7}" name="Sessions per week_x000a_(Enter Number)" dataDxfId="83"/>
    <tableColumn id="9" xr3:uid="{A7450288-25FD-400D-870B-401B003635E0}" name="Number of weeks running_x000a_(Enter Number)" dataDxfId="82"/>
    <tableColumn id="10" xr3:uid="{C17AF4BE-6EA4-48F5-B722-41A67619DD29}" name="Column1" dataDxfId="81"/>
    <tableColumn id="11" xr3:uid="{D1B142D3-7D50-4D6C-AE3B-E04EB1A0EE01}" name="Cost_x000a_(Cost calculation = length of session x type of staff x sessions x weeks divide by child)" dataDxfId="80" dataCellStyle="Currency">
      <calculatedColumnFormula>IFERROR((((F24*G24)*H24)*I24)/D24,0)</calculatedColumnFormula>
    </tableColumn>
    <tableColumn id="12" xr3:uid="{F298A427-146E-4511-9BF2-3384FA697A4F}" name="Comments_x000a_(Free text)" dataDxfId="7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48714E6-7D4F-47B6-8D4B-5CAE19B25B58}" name="Table59" displayName="Table59" ref="I35:L42" totalsRowShown="0" headerRowBorderDxfId="78" tableBorderDxfId="77" totalsRowBorderDxfId="76">
  <autoFilter ref="I35:L42" xr:uid="{848714E6-7D4F-47B6-8D4B-5CAE19B25B58}"/>
  <tableColumns count="4">
    <tableColumn id="1" xr3:uid="{8159DBEA-1335-4EA0-BAE6-641937249CD9}" name="Equipment and other related costs" dataDxfId="75"/>
    <tableColumn id="2" xr3:uid="{10586ACA-1CD5-49B2-A6C5-0C6F58FF785F}" name="Column1" dataDxfId="74"/>
    <tableColumn id="3" xr3:uid="{408A84C2-0EEF-4DA7-A752-6971222F653D}" name="Cost" dataDxfId="73" dataCellStyle="Currency"/>
    <tableColumn id="4" xr3:uid="{F7E1BDBF-DAF0-40A8-8F1A-9F118B3750D6}" name="Comments"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F107127-AE0A-4031-9149-0EA8F4F83898}" name="Table316" displayName="Table316" ref="A7:L42" totalsRowShown="0" headerRowDxfId="71" headerRowBorderDxfId="70" tableBorderDxfId="69" totalsRowBorderDxfId="68">
  <autoFilter ref="A7:L42" xr:uid="{6F107127-AE0A-4031-9149-0EA8F4F83898}"/>
  <tableColumns count="12">
    <tableColumn id="1" xr3:uid="{3E21BC45-298C-4FB1-BD68-FCABFF09E0E3}" name="Nature of support/Intervention_x000a_(Free text)" dataDxfId="67"/>
    <tableColumn id="2" xr3:uid="{6D31621D-BB52-483F-A29E-D9D8EA05BC84}" name="Term_x000a_(Select from dropdown)" dataDxfId="66"/>
    <tableColumn id="3" xr3:uid="{D867C340-9228-403E-89B3-019551D9DA2E}" name="Adult_x000a_(Enter a number)" dataDxfId="65"/>
    <tableColumn id="4" xr3:uid="{0F16AA64-3CA3-414B-B759-C5E88BCA4A74}" name="Child_x000a_(Enter a number)" dataDxfId="64"/>
    <tableColumn id="5" xr3:uid="{ABC09268-B57D-4428-BC1B-10B366E07C38}" name="Type of Staff_x000a_(Select from dropdown)" dataDxfId="63"/>
    <tableColumn id="6" xr3:uid="{D7493418-E95C-4B78-892B-911386BF91C2}" name="Autopopulates once dropdown selected in column A" dataDxfId="62">
      <calculatedColumnFormula>IFERROR(VLOOKUP(E8,[1]!Costs[#Data],2,FALSE),"")</calculatedColumnFormula>
    </tableColumn>
    <tableColumn id="7" xr3:uid="{183CB287-3A3C-4A34-AB54-70838A1F7AAE}" name="Length of session (hrs)_x000a_(Enter a decimal number)" dataDxfId="61" dataCellStyle="Currency"/>
    <tableColumn id="8" xr3:uid="{C8DFE292-239C-4FEA-82F0-615238765374}" name="Sessions per week_x000a_(Enter a number)" dataDxfId="60"/>
    <tableColumn id="9" xr3:uid="{C95A9F69-1DC9-4800-9913-E87201C1AFA1}" name="Number of weeks running_x000a_(Enter a number)" dataDxfId="59"/>
    <tableColumn id="10" xr3:uid="{4D6FD49D-C16C-4151-89FB-DE4418D46038}" name="Column1" dataDxfId="58"/>
    <tableColumn id="11" xr3:uid="{07625A1D-CB76-4B55-B7A5-1732F2CBCEE0}" name="Cost per pupil" dataDxfId="57" dataCellStyle="Currency">
      <calculatedColumnFormula>IFERROR((((F8*G8)*H8)*I8)/D8,0)</calculatedColumnFormula>
    </tableColumn>
    <tableColumn id="12" xr3:uid="{A2B9955B-9184-4EBA-A515-9CC6E74DE22B}" name="Comments" dataDxfId="5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4.bin"/><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9"/>
  <sheetViews>
    <sheetView tabSelected="1" workbookViewId="0">
      <selection activeCell="A9" sqref="A9"/>
    </sheetView>
  </sheetViews>
  <sheetFormatPr defaultRowHeight="14.5" x14ac:dyDescent="0.35"/>
  <cols>
    <col min="1" max="1" width="30.453125" bestFit="1" customWidth="1"/>
    <col min="2" max="2" width="27.7265625" customWidth="1"/>
  </cols>
  <sheetData>
    <row r="1" spans="1:4" x14ac:dyDescent="0.35">
      <c r="A1" s="15" t="s">
        <v>0</v>
      </c>
      <c r="B1" s="11" t="s">
        <v>1</v>
      </c>
      <c r="D1" s="15" t="s">
        <v>2</v>
      </c>
    </row>
    <row r="2" spans="1:4" x14ac:dyDescent="0.35">
      <c r="A2" t="s">
        <v>3</v>
      </c>
      <c r="B2" s="14">
        <v>32.659999999999997</v>
      </c>
      <c r="D2" t="s">
        <v>4</v>
      </c>
    </row>
    <row r="3" spans="1:4" x14ac:dyDescent="0.35">
      <c r="A3" t="s">
        <v>5</v>
      </c>
      <c r="B3" s="14">
        <v>12.51</v>
      </c>
      <c r="D3" t="s">
        <v>6</v>
      </c>
    </row>
    <row r="4" spans="1:4" x14ac:dyDescent="0.35">
      <c r="A4" t="s">
        <v>7</v>
      </c>
      <c r="B4" s="14">
        <v>12.03</v>
      </c>
      <c r="D4" t="s">
        <v>8</v>
      </c>
    </row>
    <row r="5" spans="1:4" x14ac:dyDescent="0.35">
      <c r="B5" s="14"/>
    </row>
    <row r="9" spans="1:4" ht="58" x14ac:dyDescent="0.35">
      <c r="B9" s="128" t="s">
        <v>9</v>
      </c>
    </row>
  </sheetData>
  <pageMargins left="0.7" right="0.7" top="0.75" bottom="0.75" header="0.3" footer="0.3"/>
  <pageSetup paperSize="9" orientation="portrait"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43.9" customHeight="1" x14ac:dyDescent="0.35">
      <c r="A11" s="2"/>
      <c r="B11" s="2"/>
      <c r="C11" s="71"/>
      <c r="D11" s="71"/>
      <c r="E11" s="57"/>
      <c r="F11" s="72"/>
      <c r="G11" s="71"/>
      <c r="H11" s="71"/>
      <c r="I11" s="73"/>
      <c r="J11" s="74">
        <v>0</v>
      </c>
      <c r="K11" s="75" t="s">
        <v>164</v>
      </c>
    </row>
    <row r="12" spans="1:11" ht="14.5" customHeight="1" x14ac:dyDescent="0.35">
      <c r="A12" s="3" t="s">
        <v>165</v>
      </c>
      <c r="B12" s="3" t="s">
        <v>4</v>
      </c>
      <c r="C12" s="71">
        <v>1</v>
      </c>
      <c r="D12" s="71">
        <v>4</v>
      </c>
      <c r="E12" s="57">
        <v>10.210000000000001</v>
      </c>
      <c r="F12" s="72">
        <v>0.5</v>
      </c>
      <c r="G12" s="71">
        <v>2</v>
      </c>
      <c r="H12" s="71">
        <v>6</v>
      </c>
      <c r="I12" s="73"/>
      <c r="J12" s="74">
        <f>((((E12*F12)*2)*6)/4)</f>
        <v>15.315000000000001</v>
      </c>
      <c r="K12" s="75"/>
    </row>
    <row r="13" spans="1:11" x14ac:dyDescent="0.35">
      <c r="A13" s="3"/>
      <c r="B13" s="3"/>
      <c r="C13" s="71"/>
      <c r="D13" s="71"/>
      <c r="E13" s="57"/>
      <c r="F13" s="72"/>
      <c r="G13" s="71"/>
      <c r="H13" s="71"/>
      <c r="I13" s="73"/>
      <c r="J13" s="74">
        <v>0</v>
      </c>
      <c r="K13" s="76"/>
    </row>
    <row r="14" spans="1:11" x14ac:dyDescent="0.35">
      <c r="A14" s="3"/>
      <c r="B14" s="3"/>
      <c r="C14" s="71"/>
      <c r="D14" s="71"/>
      <c r="E14" s="57"/>
      <c r="F14" s="72"/>
      <c r="G14" s="71"/>
      <c r="H14" s="71"/>
      <c r="I14" s="73"/>
      <c r="J14" s="74">
        <v>0</v>
      </c>
      <c r="K14" s="76"/>
    </row>
    <row r="15" spans="1:11" x14ac:dyDescent="0.35">
      <c r="A15" s="3"/>
      <c r="B15" s="3"/>
      <c r="C15" s="71"/>
      <c r="D15" s="71"/>
      <c r="E15" s="57"/>
      <c r="F15" s="72"/>
      <c r="G15" s="71"/>
      <c r="H15" s="71"/>
      <c r="I15" s="73"/>
      <c r="J15" s="74">
        <v>0</v>
      </c>
      <c r="K15" s="77"/>
    </row>
    <row r="16" spans="1:11" x14ac:dyDescent="0.35">
      <c r="A16" s="3"/>
      <c r="B16" s="3"/>
      <c r="C16" s="71"/>
      <c r="D16" s="71"/>
      <c r="E16" s="57"/>
      <c r="F16" s="72"/>
      <c r="G16" s="71"/>
      <c r="H16" s="71"/>
      <c r="I16" s="73"/>
      <c r="J16" s="74">
        <v>0</v>
      </c>
      <c r="K16" s="77"/>
    </row>
    <row r="17" spans="1:11" x14ac:dyDescent="0.35">
      <c r="A17" s="3"/>
      <c r="B17" s="3"/>
      <c r="C17" s="71"/>
      <c r="D17" s="71"/>
      <c r="E17" s="57"/>
      <c r="F17" s="72"/>
      <c r="G17" s="71"/>
      <c r="H17" s="71"/>
      <c r="I17" s="73"/>
      <c r="J17" s="74">
        <v>0</v>
      </c>
      <c r="K17" s="77"/>
    </row>
    <row r="18" spans="1:11" x14ac:dyDescent="0.35">
      <c r="A18" s="3"/>
      <c r="B18" s="3"/>
      <c r="C18" s="71"/>
      <c r="D18" s="71"/>
      <c r="E18" s="57"/>
      <c r="F18" s="72"/>
      <c r="G18" s="71"/>
      <c r="H18" s="71"/>
      <c r="I18" s="73"/>
      <c r="J18" s="74">
        <v>0</v>
      </c>
      <c r="K18" s="77"/>
    </row>
    <row r="19" spans="1:11" x14ac:dyDescent="0.35">
      <c r="A19" s="3"/>
      <c r="B19" s="3"/>
      <c r="C19" s="71"/>
      <c r="D19" s="71"/>
      <c r="E19" s="57"/>
      <c r="F19" s="72"/>
      <c r="G19" s="71"/>
      <c r="H19" s="71"/>
      <c r="I19" s="73"/>
      <c r="J19" s="74">
        <v>0</v>
      </c>
      <c r="K19" s="77"/>
    </row>
    <row r="20" spans="1:11" x14ac:dyDescent="0.35">
      <c r="A20" s="4"/>
    </row>
    <row r="21" spans="1:11" ht="15" thickBot="1" x14ac:dyDescent="0.4">
      <c r="G21" s="134" t="s">
        <v>36</v>
      </c>
      <c r="H21" s="135"/>
      <c r="I21" s="136"/>
      <c r="J21" s="5">
        <f>SUM(J11:J19)</f>
        <v>15.315000000000001</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t="s">
        <v>171</v>
      </c>
      <c r="D24" s="147"/>
      <c r="E24" s="147"/>
      <c r="F24" s="147"/>
      <c r="G24" s="147"/>
      <c r="H24" s="148"/>
      <c r="I24" s="73"/>
      <c r="J24" s="81">
        <v>3</v>
      </c>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3</v>
      </c>
    </row>
    <row r="31" spans="1:11" ht="15" thickTop="1" x14ac:dyDescent="0.35"/>
    <row r="32" spans="1:11" ht="15" thickBot="1" x14ac:dyDescent="0.4">
      <c r="G32" s="7" t="s">
        <v>41</v>
      </c>
      <c r="H32" s="8"/>
      <c r="I32" s="9"/>
      <c r="J32" s="10">
        <f>J21+J30</f>
        <v>18.315000000000001</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33"/>
  <sheetViews>
    <sheetView topLeftCell="A7"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0"/>
  <sheetViews>
    <sheetView showGridLines="0" zoomScale="90" zoomScaleNormal="90" workbookViewId="0">
      <selection activeCell="E9" sqref="E9"/>
    </sheetView>
  </sheetViews>
  <sheetFormatPr defaultColWidth="8.7265625" defaultRowHeight="14.5" x14ac:dyDescent="0.35"/>
  <cols>
    <col min="1" max="1" width="35.81640625" style="16" customWidth="1"/>
    <col min="2" max="2" width="13.7265625" style="16" customWidth="1"/>
    <col min="3" max="4" width="10.7265625" style="16" customWidth="1"/>
    <col min="5" max="5" width="18.7265625" style="16" customWidth="1"/>
    <col min="6" max="6" width="20.81640625" style="16" customWidth="1"/>
    <col min="7" max="7" width="12" style="16" bestFit="1" customWidth="1"/>
    <col min="8" max="8" width="12.54296875" style="16" customWidth="1"/>
    <col min="9" max="9" width="33.26953125" style="16" customWidth="1"/>
    <col min="10" max="10" width="11.81640625" style="16" customWidth="1"/>
    <col min="11" max="11" width="30.26953125" style="16" customWidth="1"/>
    <col min="12" max="12" width="27" style="16" customWidth="1"/>
    <col min="13" max="13" width="24.26953125" style="16" customWidth="1"/>
    <col min="14" max="16384" width="8.7265625" style="16"/>
  </cols>
  <sheetData>
    <row r="1" spans="1:12" ht="15" customHeight="1" x14ac:dyDescent="0.35">
      <c r="A1" s="129" t="s">
        <v>10</v>
      </c>
      <c r="B1" s="130"/>
      <c r="C1" s="130"/>
      <c r="D1" s="130"/>
      <c r="E1" s="130"/>
      <c r="F1" s="130"/>
      <c r="G1" s="130"/>
      <c r="H1" s="130"/>
      <c r="I1" s="130"/>
      <c r="J1" s="130"/>
      <c r="K1" s="130"/>
      <c r="L1" s="130"/>
    </row>
    <row r="2" spans="1:12" ht="15" customHeight="1" x14ac:dyDescent="0.35">
      <c r="A2" s="131"/>
      <c r="B2" s="132"/>
      <c r="C2" s="132"/>
      <c r="D2" s="132"/>
      <c r="E2" s="132"/>
      <c r="F2" s="132"/>
      <c r="G2" s="132"/>
      <c r="H2" s="132"/>
      <c r="I2" s="132"/>
      <c r="J2" s="132"/>
      <c r="K2" s="132"/>
      <c r="L2" s="132"/>
    </row>
    <row r="3" spans="1:12" ht="5.5" customHeight="1" x14ac:dyDescent="0.35"/>
    <row r="4" spans="1:12" ht="23.5" x14ac:dyDescent="0.55000000000000004">
      <c r="A4" s="63"/>
      <c r="B4" s="133" t="s">
        <v>11</v>
      </c>
      <c r="C4" s="133"/>
      <c r="D4" s="133"/>
      <c r="E4" s="133"/>
      <c r="F4" s="17"/>
      <c r="G4" s="17"/>
      <c r="H4" s="17"/>
      <c r="I4" s="17"/>
      <c r="J4" s="17"/>
      <c r="K4" s="17"/>
      <c r="L4" s="17"/>
    </row>
    <row r="5" spans="1:12" ht="4.9000000000000004" customHeight="1" x14ac:dyDescent="0.35"/>
    <row r="6" spans="1:12" ht="40.15" customHeight="1" x14ac:dyDescent="0.35"/>
    <row r="7" spans="1:12" ht="55.9" customHeight="1" x14ac:dyDescent="0.35">
      <c r="A7" s="35" t="s">
        <v>12</v>
      </c>
      <c r="B7" s="36" t="s">
        <v>13</v>
      </c>
      <c r="C7" s="37" t="s">
        <v>14</v>
      </c>
      <c r="D7" s="37" t="s">
        <v>15</v>
      </c>
      <c r="E7" s="38" t="s">
        <v>16</v>
      </c>
      <c r="F7" s="37" t="s">
        <v>17</v>
      </c>
      <c r="G7" s="37" t="s">
        <v>18</v>
      </c>
      <c r="H7" s="37" t="s">
        <v>19</v>
      </c>
      <c r="I7" s="37" t="s">
        <v>20</v>
      </c>
      <c r="J7" s="64" t="s">
        <v>21</v>
      </c>
      <c r="K7" s="65" t="s">
        <v>22</v>
      </c>
      <c r="L7" s="66" t="s">
        <v>23</v>
      </c>
    </row>
    <row r="8" spans="1:12" ht="14.5" customHeight="1" x14ac:dyDescent="0.35">
      <c r="A8" s="33"/>
      <c r="B8" s="55"/>
      <c r="C8" s="56"/>
      <c r="D8" s="56"/>
      <c r="E8" s="55"/>
      <c r="F8" s="57" t="str">
        <f>IFERROR(VLOOKUP(E8,Costs[],2,FALSE),"")</f>
        <v/>
      </c>
      <c r="G8" s="58"/>
      <c r="H8" s="59"/>
      <c r="I8" s="59"/>
      <c r="J8" s="60"/>
      <c r="K8" s="61">
        <f t="shared" ref="K8:K29" si="0">IFERROR((((F8*G8)*H8)*I8)/D8,0)</f>
        <v>0</v>
      </c>
      <c r="L8" s="34"/>
    </row>
    <row r="9" spans="1:12" ht="14.5" customHeight="1" x14ac:dyDescent="0.35">
      <c r="A9" s="33"/>
      <c r="B9" s="55"/>
      <c r="C9" s="56"/>
      <c r="D9" s="56"/>
      <c r="E9" s="55" t="s">
        <v>5</v>
      </c>
      <c r="F9" s="57">
        <f>IFERROR(VLOOKUP(E9,Costs[],2,FALSE),"")</f>
        <v>12.51</v>
      </c>
      <c r="G9" s="58"/>
      <c r="H9" s="59"/>
      <c r="I9" s="59"/>
      <c r="J9" s="60"/>
      <c r="K9" s="61">
        <f t="shared" ref="K9:K10" si="1">IFERROR((((F9*G9)*H9)*I9)/D9,0)</f>
        <v>0</v>
      </c>
      <c r="L9" s="34"/>
    </row>
    <row r="10" spans="1:12" ht="14.5" customHeight="1" x14ac:dyDescent="0.35">
      <c r="A10" s="33"/>
      <c r="B10" s="55"/>
      <c r="C10" s="56"/>
      <c r="D10" s="56"/>
      <c r="E10" s="55"/>
      <c r="F10" s="57" t="str">
        <f>IFERROR(VLOOKUP(E10,Costs[],2,FALSE),"")</f>
        <v/>
      </c>
      <c r="G10" s="58"/>
      <c r="H10" s="59"/>
      <c r="I10" s="59"/>
      <c r="J10" s="60"/>
      <c r="K10" s="61">
        <f t="shared" si="1"/>
        <v>0</v>
      </c>
      <c r="L10" s="34"/>
    </row>
    <row r="11" spans="1:12" ht="14.5" customHeight="1" x14ac:dyDescent="0.35">
      <c r="A11" s="33"/>
      <c r="B11" s="55"/>
      <c r="C11" s="56"/>
      <c r="D11" s="56"/>
      <c r="E11" s="55"/>
      <c r="F11" s="57" t="str">
        <f>IFERROR(VLOOKUP(E11,Costs[],2,FALSE),"")</f>
        <v/>
      </c>
      <c r="G11" s="58"/>
      <c r="H11" s="59"/>
      <c r="I11" s="59"/>
      <c r="J11" s="60"/>
      <c r="K11" s="61">
        <f t="shared" ref="K11:K15" si="2">IFERROR((((F11*G11)*H11)*I11)/D11,0)</f>
        <v>0</v>
      </c>
      <c r="L11" s="34"/>
    </row>
    <row r="12" spans="1:12" ht="14.5" customHeight="1" x14ac:dyDescent="0.35">
      <c r="A12" s="33"/>
      <c r="B12" s="55"/>
      <c r="C12" s="56"/>
      <c r="D12" s="56"/>
      <c r="E12" s="55"/>
      <c r="F12" s="57" t="str">
        <f>IFERROR(VLOOKUP(E12,Costs[],2,FALSE),"")</f>
        <v/>
      </c>
      <c r="G12" s="58"/>
      <c r="H12" s="59"/>
      <c r="I12" s="59"/>
      <c r="J12" s="60"/>
      <c r="K12" s="61">
        <f t="shared" si="2"/>
        <v>0</v>
      </c>
      <c r="L12" s="34"/>
    </row>
    <row r="13" spans="1:12" ht="14.5" customHeight="1" x14ac:dyDescent="0.35">
      <c r="A13" s="33"/>
      <c r="B13" s="55"/>
      <c r="C13" s="56"/>
      <c r="D13" s="56"/>
      <c r="E13" s="55"/>
      <c r="F13" s="57" t="str">
        <f>IFERROR(VLOOKUP(E13,Costs[],2,FALSE),"")</f>
        <v/>
      </c>
      <c r="G13" s="58"/>
      <c r="H13" s="59"/>
      <c r="I13" s="59"/>
      <c r="J13" s="60"/>
      <c r="K13" s="61">
        <f t="shared" si="2"/>
        <v>0</v>
      </c>
      <c r="L13" s="34"/>
    </row>
    <row r="14" spans="1:12" ht="14.5" customHeight="1" x14ac:dyDescent="0.35">
      <c r="A14" s="33"/>
      <c r="B14" s="55"/>
      <c r="C14" s="56"/>
      <c r="D14" s="56"/>
      <c r="E14" s="55"/>
      <c r="F14" s="57" t="str">
        <f>IFERROR(VLOOKUP(E14,Costs[],2,FALSE),"")</f>
        <v/>
      </c>
      <c r="G14" s="58"/>
      <c r="H14" s="59"/>
      <c r="I14" s="59"/>
      <c r="J14" s="60"/>
      <c r="K14" s="61">
        <f t="shared" si="2"/>
        <v>0</v>
      </c>
      <c r="L14" s="34"/>
    </row>
    <row r="15" spans="1:12" ht="13.5" customHeight="1" x14ac:dyDescent="0.35">
      <c r="A15" s="33"/>
      <c r="B15" s="55"/>
      <c r="C15" s="56"/>
      <c r="D15" s="56"/>
      <c r="E15" s="55"/>
      <c r="F15" s="57" t="str">
        <f>IFERROR(VLOOKUP(E15,Costs[],2,FALSE),"")</f>
        <v/>
      </c>
      <c r="G15" s="58"/>
      <c r="H15" s="59"/>
      <c r="I15" s="59"/>
      <c r="J15" s="60"/>
      <c r="K15" s="61">
        <f t="shared" si="2"/>
        <v>0</v>
      </c>
      <c r="L15" s="34"/>
    </row>
    <row r="16" spans="1:12" ht="13.5" customHeight="1" x14ac:dyDescent="0.35">
      <c r="A16" s="33"/>
      <c r="B16" s="55"/>
      <c r="C16" s="56"/>
      <c r="D16" s="56"/>
      <c r="E16" s="55"/>
      <c r="F16" s="57" t="str">
        <f>IFERROR(VLOOKUP(E16,Costs[],2,FALSE),"")</f>
        <v/>
      </c>
      <c r="G16" s="58"/>
      <c r="H16" s="59"/>
      <c r="I16" s="59"/>
      <c r="J16" s="60"/>
      <c r="K16" s="61">
        <f t="shared" ref="K16:K21" si="3">IFERROR((((F16*G16)*H16)*I16)/D16,0)</f>
        <v>0</v>
      </c>
      <c r="L16" s="34"/>
    </row>
    <row r="17" spans="1:14" ht="13.5" customHeight="1" x14ac:dyDescent="0.35">
      <c r="A17" s="33"/>
      <c r="B17" s="55"/>
      <c r="C17" s="56"/>
      <c r="D17" s="56"/>
      <c r="E17" s="55"/>
      <c r="F17" s="57" t="str">
        <f>IFERROR(VLOOKUP(E17,Costs[],2,FALSE),"")</f>
        <v/>
      </c>
      <c r="G17" s="58"/>
      <c r="H17" s="59"/>
      <c r="I17" s="59"/>
      <c r="J17" s="60"/>
      <c r="K17" s="61">
        <f t="shared" si="3"/>
        <v>0</v>
      </c>
      <c r="L17" s="34"/>
    </row>
    <row r="18" spans="1:14" ht="13.5" customHeight="1" x14ac:dyDescent="0.35">
      <c r="A18" s="33"/>
      <c r="B18" s="55"/>
      <c r="C18" s="56"/>
      <c r="D18" s="56"/>
      <c r="E18" s="55"/>
      <c r="F18" s="57" t="str">
        <f>IFERROR(VLOOKUP(E18,Costs[],2,FALSE),"")</f>
        <v/>
      </c>
      <c r="G18" s="58"/>
      <c r="H18" s="59"/>
      <c r="I18" s="59"/>
      <c r="J18" s="60"/>
      <c r="K18" s="61">
        <f t="shared" si="3"/>
        <v>0</v>
      </c>
      <c r="L18" s="34"/>
    </row>
    <row r="19" spans="1:14" ht="13.5" customHeight="1" x14ac:dyDescent="0.35">
      <c r="A19" s="33"/>
      <c r="B19" s="55"/>
      <c r="C19" s="56"/>
      <c r="D19" s="56"/>
      <c r="E19" s="55"/>
      <c r="F19" s="57" t="str">
        <f>IFERROR(VLOOKUP(E19,Costs[],2,FALSE),"")</f>
        <v/>
      </c>
      <c r="G19" s="58"/>
      <c r="H19" s="59"/>
      <c r="I19" s="59"/>
      <c r="J19" s="60"/>
      <c r="K19" s="61">
        <f t="shared" si="3"/>
        <v>0</v>
      </c>
      <c r="L19" s="34"/>
    </row>
    <row r="20" spans="1:14" ht="13.5" customHeight="1" x14ac:dyDescent="0.35">
      <c r="A20" s="33"/>
      <c r="B20" s="55"/>
      <c r="C20" s="56"/>
      <c r="D20" s="56"/>
      <c r="E20" s="55"/>
      <c r="F20" s="57" t="str">
        <f>IFERROR(VLOOKUP(E20,Costs[],2,FALSE),"")</f>
        <v/>
      </c>
      <c r="G20" s="58"/>
      <c r="H20" s="59"/>
      <c r="I20" s="59"/>
      <c r="J20" s="60"/>
      <c r="K20" s="61">
        <f t="shared" si="3"/>
        <v>0</v>
      </c>
      <c r="L20" s="34"/>
    </row>
    <row r="21" spans="1:14" ht="13.5" customHeight="1" x14ac:dyDescent="0.35">
      <c r="A21" s="33"/>
      <c r="B21" s="55"/>
      <c r="C21" s="56"/>
      <c r="D21" s="56"/>
      <c r="E21" s="55"/>
      <c r="F21" s="57" t="str">
        <f>IFERROR(VLOOKUP(E21,Costs[],2,FALSE),"")</f>
        <v/>
      </c>
      <c r="G21" s="58"/>
      <c r="H21" s="59"/>
      <c r="I21" s="59"/>
      <c r="J21" s="60"/>
      <c r="K21" s="61">
        <f t="shared" si="3"/>
        <v>0</v>
      </c>
      <c r="L21" s="34"/>
    </row>
    <row r="22" spans="1:14" x14ac:dyDescent="0.35">
      <c r="B22" s="19"/>
      <c r="C22" s="20"/>
      <c r="D22" s="20"/>
      <c r="E22" s="20"/>
      <c r="F22" s="21"/>
      <c r="G22" s="22"/>
      <c r="H22" s="23"/>
      <c r="I22" s="23"/>
      <c r="K22" s="24"/>
    </row>
    <row r="23" spans="1:14" ht="29" x14ac:dyDescent="0.35">
      <c r="A23" s="47" t="s">
        <v>24</v>
      </c>
      <c r="B23" s="48"/>
      <c r="C23" s="20"/>
      <c r="D23" s="20"/>
      <c r="G23" s="22"/>
      <c r="H23" s="23"/>
      <c r="I23" s="23"/>
      <c r="K23" s="24"/>
      <c r="N23" s="25"/>
    </row>
    <row r="24" spans="1:14" x14ac:dyDescent="0.35">
      <c r="A24" s="47"/>
      <c r="B24" s="48"/>
      <c r="C24" s="20"/>
      <c r="D24" s="20"/>
      <c r="G24" s="22"/>
      <c r="H24" s="23"/>
      <c r="I24" s="23"/>
      <c r="K24" s="24"/>
      <c r="N24" s="25"/>
    </row>
    <row r="25" spans="1:14" x14ac:dyDescent="0.35">
      <c r="A25" s="47"/>
      <c r="B25" s="48"/>
      <c r="C25" s="20"/>
      <c r="D25" s="20"/>
      <c r="G25" s="22"/>
      <c r="H25" s="23"/>
      <c r="I25" s="23"/>
      <c r="K25" s="24"/>
      <c r="N25" s="25"/>
    </row>
    <row r="26" spans="1:14" ht="72.5" x14ac:dyDescent="0.35">
      <c r="A26" s="40" t="s">
        <v>25</v>
      </c>
      <c r="B26" s="41" t="s">
        <v>26</v>
      </c>
      <c r="C26" s="42" t="s">
        <v>27</v>
      </c>
      <c r="D26" s="42" t="s">
        <v>28</v>
      </c>
      <c r="E26" s="43" t="s">
        <v>29</v>
      </c>
      <c r="F26" s="44" t="s">
        <v>30</v>
      </c>
      <c r="G26" s="44" t="s">
        <v>31</v>
      </c>
      <c r="H26" s="44" t="s">
        <v>32</v>
      </c>
      <c r="I26" s="44" t="s">
        <v>33</v>
      </c>
      <c r="J26" s="49" t="s">
        <v>21</v>
      </c>
      <c r="K26" s="45" t="s">
        <v>34</v>
      </c>
      <c r="L26" s="46" t="s">
        <v>35</v>
      </c>
    </row>
    <row r="27" spans="1:14" x14ac:dyDescent="0.35">
      <c r="A27" s="32"/>
      <c r="B27" s="18"/>
      <c r="C27" s="56"/>
      <c r="D27" s="56"/>
      <c r="E27" s="67"/>
      <c r="F27" s="68"/>
      <c r="G27" s="58"/>
      <c r="H27" s="59"/>
      <c r="I27" s="59">
        <v>6</v>
      </c>
      <c r="J27" s="60"/>
      <c r="K27" s="61">
        <f t="shared" si="0"/>
        <v>0</v>
      </c>
      <c r="L27" s="39"/>
    </row>
    <row r="28" spans="1:14" x14ac:dyDescent="0.35">
      <c r="A28" s="55"/>
      <c r="B28" s="55"/>
      <c r="C28" s="56"/>
      <c r="D28" s="56"/>
      <c r="E28" s="67"/>
      <c r="F28" s="68"/>
      <c r="G28" s="58"/>
      <c r="H28" s="59"/>
      <c r="I28" s="59"/>
      <c r="J28" s="60"/>
      <c r="K28" s="61">
        <f>IFERROR((((F28*G28)*H28)*I28)/D28,0)</f>
        <v>0</v>
      </c>
      <c r="L28" s="69"/>
    </row>
    <row r="29" spans="1:14" x14ac:dyDescent="0.35">
      <c r="A29" s="32"/>
      <c r="B29" s="18"/>
      <c r="C29" s="56"/>
      <c r="D29" s="56"/>
      <c r="E29" s="67"/>
      <c r="F29" s="68"/>
      <c r="G29" s="58"/>
      <c r="H29" s="59"/>
      <c r="I29" s="59"/>
      <c r="J29" s="60"/>
      <c r="K29" s="61">
        <f t="shared" si="0"/>
        <v>0</v>
      </c>
      <c r="L29" s="39"/>
    </row>
    <row r="30" spans="1:14" x14ac:dyDescent="0.35">
      <c r="A30" s="55"/>
      <c r="B30" s="55"/>
      <c r="C30" s="56"/>
      <c r="D30" s="56"/>
      <c r="E30" s="67"/>
      <c r="F30" s="68"/>
      <c r="G30" s="58"/>
      <c r="H30" s="59"/>
      <c r="I30" s="59"/>
      <c r="J30" s="60"/>
      <c r="K30" s="61">
        <f>IFERROR((((F30*G30)*H30)*I30)/D30,0)</f>
        <v>0</v>
      </c>
      <c r="L30" s="69"/>
    </row>
    <row r="31" spans="1:14" x14ac:dyDescent="0.35">
      <c r="A31" s="32"/>
      <c r="B31" s="18"/>
      <c r="C31" s="56"/>
      <c r="D31" s="56"/>
      <c r="E31" s="67"/>
      <c r="F31" s="68"/>
      <c r="G31" s="58"/>
      <c r="H31" s="59"/>
      <c r="I31" s="59"/>
      <c r="J31" s="60"/>
      <c r="K31" s="61">
        <f t="shared" ref="K31" si="4">IFERROR((((F31*G31)*H31)*I31)/D31,0)</f>
        <v>0</v>
      </c>
      <c r="L31" s="39"/>
    </row>
    <row r="32" spans="1:14" x14ac:dyDescent="0.35">
      <c r="A32" s="32"/>
      <c r="B32" s="18"/>
      <c r="C32" s="56"/>
      <c r="D32" s="56"/>
      <c r="E32" s="67"/>
      <c r="F32" s="68"/>
      <c r="G32" s="58"/>
      <c r="H32" s="59"/>
      <c r="I32" s="59"/>
      <c r="J32" s="60"/>
      <c r="K32" s="61">
        <f t="shared" ref="K32" si="5">IFERROR((((F32*G32)*H32)*I32)/D32,0)</f>
        <v>0</v>
      </c>
      <c r="L32" s="39"/>
    </row>
    <row r="33" spans="1:12" x14ac:dyDescent="0.35">
      <c r="A33" s="32"/>
      <c r="B33" s="18"/>
      <c r="C33" s="56"/>
      <c r="D33" s="56"/>
      <c r="E33" s="67"/>
      <c r="F33" s="68"/>
      <c r="G33" s="58"/>
      <c r="H33" s="59"/>
      <c r="I33" s="59"/>
      <c r="J33" s="60"/>
      <c r="K33" s="61">
        <f t="shared" ref="K33" si="6">IFERROR((((F33*G33)*H33)*I33)/D33,0)</f>
        <v>0</v>
      </c>
      <c r="L33" s="39"/>
    </row>
    <row r="34" spans="1:12" x14ac:dyDescent="0.35">
      <c r="A34" s="32"/>
      <c r="B34" s="18"/>
      <c r="C34" s="56"/>
      <c r="D34" s="56"/>
      <c r="E34" s="67"/>
      <c r="F34" s="68"/>
      <c r="G34" s="58"/>
      <c r="H34" s="59"/>
      <c r="I34" s="59"/>
      <c r="J34" s="60"/>
      <c r="K34" s="61">
        <f t="shared" ref="K34" si="7">IFERROR((((F34*G34)*H34)*I34)/D34,0)</f>
        <v>0</v>
      </c>
      <c r="L34" s="39"/>
    </row>
    <row r="35" spans="1:12" x14ac:dyDescent="0.35">
      <c r="A35" s="26"/>
    </row>
    <row r="36" spans="1:12" ht="15" thickBot="1" x14ac:dyDescent="0.4">
      <c r="H36" s="134" t="s">
        <v>36</v>
      </c>
      <c r="I36" s="135"/>
      <c r="J36" s="136"/>
      <c r="K36" s="29">
        <f>SUM(K7:K30)</f>
        <v>0</v>
      </c>
    </row>
    <row r="37" spans="1:12" ht="15" thickTop="1" x14ac:dyDescent="0.35">
      <c r="A37" s="27"/>
    </row>
    <row r="38" spans="1:12" x14ac:dyDescent="0.35">
      <c r="A38" s="28"/>
      <c r="B38" s="28"/>
      <c r="D38" s="15"/>
      <c r="E38" s="15"/>
      <c r="F38" s="15"/>
      <c r="G38" s="15"/>
      <c r="H38" s="15"/>
      <c r="I38" s="51" t="s">
        <v>37</v>
      </c>
      <c r="J38" s="53" t="s">
        <v>21</v>
      </c>
      <c r="K38" s="50" t="s">
        <v>38</v>
      </c>
      <c r="L38" s="54" t="s">
        <v>23</v>
      </c>
    </row>
    <row r="39" spans="1:12" x14ac:dyDescent="0.35">
      <c r="A39" s="28"/>
      <c r="B39" s="28"/>
      <c r="I39" s="52" t="s">
        <v>39</v>
      </c>
      <c r="J39" s="60"/>
      <c r="K39" s="61">
        <v>0</v>
      </c>
      <c r="L39" s="39"/>
    </row>
    <row r="40" spans="1:12" x14ac:dyDescent="0.35">
      <c r="A40" s="28"/>
      <c r="B40" s="28"/>
      <c r="I40" s="52"/>
      <c r="J40" s="60"/>
      <c r="K40" s="61">
        <v>0</v>
      </c>
      <c r="L40" s="39"/>
    </row>
    <row r="41" spans="1:12" x14ac:dyDescent="0.35">
      <c r="A41" s="28"/>
      <c r="B41" s="28"/>
      <c r="I41" s="52"/>
      <c r="J41" s="60"/>
      <c r="K41" s="61">
        <v>0</v>
      </c>
      <c r="L41" s="39"/>
    </row>
    <row r="42" spans="1:12" x14ac:dyDescent="0.35">
      <c r="A42" s="28"/>
      <c r="B42" s="28"/>
      <c r="I42" s="52"/>
      <c r="J42" s="60"/>
      <c r="K42" s="61">
        <v>0</v>
      </c>
      <c r="L42" s="39"/>
    </row>
    <row r="43" spans="1:12" x14ac:dyDescent="0.35">
      <c r="I43" s="52"/>
      <c r="J43" s="60"/>
      <c r="K43" s="61">
        <v>0</v>
      </c>
      <c r="L43" s="39"/>
    </row>
    <row r="44" spans="1:12" x14ac:dyDescent="0.35">
      <c r="I44" s="52"/>
      <c r="J44" s="60"/>
      <c r="K44" s="61">
        <v>0</v>
      </c>
      <c r="L44" s="39"/>
    </row>
    <row r="45" spans="1:12" x14ac:dyDescent="0.35">
      <c r="I45" s="52"/>
      <c r="J45" s="60"/>
      <c r="K45" s="61">
        <v>0</v>
      </c>
      <c r="L45" s="39"/>
    </row>
    <row r="47" spans="1:12" ht="15" thickBot="1" x14ac:dyDescent="0.4">
      <c r="I47" s="62" t="s">
        <v>40</v>
      </c>
      <c r="J47" s="62"/>
      <c r="K47" s="30">
        <f>SUM(K39:K45)</f>
        <v>0</v>
      </c>
    </row>
    <row r="48" spans="1:12" ht="15" thickTop="1" x14ac:dyDescent="0.35"/>
    <row r="49" spans="9:11" ht="15" thickBot="1" x14ac:dyDescent="0.4">
      <c r="I49" s="7" t="s">
        <v>41</v>
      </c>
      <c r="J49" s="9"/>
      <c r="K49" s="31">
        <f>K36+K47</f>
        <v>0</v>
      </c>
    </row>
    <row r="50" spans="9:11" ht="15" thickTop="1" x14ac:dyDescent="0.35"/>
  </sheetData>
  <sheetProtection selectLockedCells="1"/>
  <protectedRanges>
    <protectedRange sqref="H36:K36 A7:B7 A26:B26 D38:I38 I47:K47 J49:K49 K38:K45 K27:K34 F27:F34 F8:F21 K8:K21" name="Locked cells"/>
  </protectedRanges>
  <mergeCells count="3">
    <mergeCell ref="A1:L2"/>
    <mergeCell ref="B4:E4"/>
    <mergeCell ref="H36:J36"/>
  </mergeCells>
  <phoneticPr fontId="9" type="noConversion"/>
  <dataValidations count="1">
    <dataValidation type="list" allowBlank="1" showInputMessage="1" showErrorMessage="1" sqref="B8:B21" xr:uid="{00000000-0002-0000-0100-000000000000}">
      <formula1>"Spring,Summer,Autumn"</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locked="0" defaultSize="0" autoLine="0" r:id="rId5">
            <anchor moveWithCells="1">
              <from>
                <xdr:col>0</xdr:col>
                <xdr:colOff>31750</xdr:colOff>
                <xdr:row>5</xdr:row>
                <xdr:rowOff>114300</xdr:rowOff>
              </from>
              <to>
                <xdr:col>0</xdr:col>
                <xdr:colOff>1962150</xdr:colOff>
                <xdr:row>5</xdr:row>
                <xdr:rowOff>412750</xdr:rowOff>
              </to>
            </anchor>
          </controlPr>
        </control>
      </mc:Choice>
      <mc:Fallback>
        <control shapeId="1025" r:id="rId4" name="CommandButton1"/>
      </mc:Fallback>
    </mc:AlternateContent>
  </controls>
  <tableParts count="3">
    <tablePart r:id="rId6"/>
    <tablePart r:id="rId7"/>
    <tablePart r:id="rId8"/>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'Costs'!$D$2:$D$4</xm:f>
          </x14:formula1>
          <xm:sqref>B27:B34</xm:sqref>
        </x14:dataValidation>
        <x14:dataValidation type="list" allowBlank="1" showInputMessage="1" showErrorMessage="1" xr:uid="{00000000-0002-0000-0100-000001000000}">
          <x14:formula1>
            <xm:f>'Costs'!$A$2:$A$4</xm:f>
          </x14:formula1>
          <xm:sqref>E8:E21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14.65" customHeight="1" x14ac:dyDescent="0.35">
      <c r="A11" s="2"/>
      <c r="B11" s="2"/>
      <c r="C11" s="71"/>
      <c r="D11" s="71"/>
      <c r="E11" s="82"/>
      <c r="F11" s="72"/>
      <c r="G11" s="71"/>
      <c r="H11" s="71"/>
      <c r="I11" s="73"/>
      <c r="J11" s="74">
        <v>0</v>
      </c>
      <c r="K11" s="83" t="s">
        <v>172</v>
      </c>
    </row>
    <row r="12" spans="1:11" ht="43.5" x14ac:dyDescent="0.35">
      <c r="A12" s="3"/>
      <c r="B12" s="3"/>
      <c r="C12" s="71"/>
      <c r="D12" s="71"/>
      <c r="E12" s="82"/>
      <c r="F12" s="72"/>
      <c r="G12" s="71"/>
      <c r="H12" s="71"/>
      <c r="I12" s="73"/>
      <c r="J12" s="74">
        <v>0</v>
      </c>
      <c r="K12" s="76" t="s">
        <v>173</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34" t="s">
        <v>36</v>
      </c>
      <c r="H21" s="135"/>
      <c r="I21" s="136"/>
      <c r="J21" s="5">
        <f>SUM(J11:J19)</f>
        <v>0</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F9792-615F-4D86-B233-2BC05C9B06D2}">
  <dimension ref="A1:N47"/>
  <sheetViews>
    <sheetView workbookViewId="0">
      <selection activeCell="A9" sqref="A9:XFD9"/>
    </sheetView>
  </sheetViews>
  <sheetFormatPr defaultColWidth="8.7265625" defaultRowHeight="14.5" x14ac:dyDescent="0.35"/>
  <cols>
    <col min="1" max="1" width="35.81640625" style="16" customWidth="1"/>
    <col min="2" max="2" width="13.7265625" style="16" customWidth="1"/>
    <col min="3" max="4" width="10.7265625" style="16" customWidth="1"/>
    <col min="5" max="5" width="18.7265625" style="16" customWidth="1"/>
    <col min="6" max="6" width="20.81640625" style="16" customWidth="1"/>
    <col min="7" max="7" width="12" style="16" bestFit="1" customWidth="1"/>
    <col min="8" max="8" width="12.54296875" style="16" customWidth="1"/>
    <col min="9" max="9" width="33.26953125" style="16" customWidth="1"/>
    <col min="10" max="10" width="11.81640625" style="16" customWidth="1"/>
    <col min="11" max="11" width="30.26953125" style="16" customWidth="1"/>
    <col min="12" max="12" width="27" style="16" customWidth="1"/>
    <col min="13" max="13" width="24.26953125" style="16" customWidth="1"/>
    <col min="14" max="16384" width="8.7265625" style="16"/>
  </cols>
  <sheetData>
    <row r="1" spans="1:12" ht="15" customHeight="1" x14ac:dyDescent="0.35">
      <c r="A1" s="129" t="s">
        <v>10</v>
      </c>
      <c r="B1" s="130"/>
      <c r="C1" s="130"/>
      <c r="D1" s="130"/>
      <c r="E1" s="130"/>
      <c r="F1" s="130"/>
      <c r="G1" s="130"/>
      <c r="H1" s="130"/>
      <c r="I1" s="130"/>
      <c r="J1" s="130"/>
      <c r="K1" s="130"/>
      <c r="L1" s="130"/>
    </row>
    <row r="2" spans="1:12" ht="15" customHeight="1" x14ac:dyDescent="0.35">
      <c r="A2" s="131"/>
      <c r="B2" s="132"/>
      <c r="C2" s="132"/>
      <c r="D2" s="132"/>
      <c r="E2" s="132"/>
      <c r="F2" s="132"/>
      <c r="G2" s="132"/>
      <c r="H2" s="132"/>
      <c r="I2" s="132"/>
      <c r="J2" s="132"/>
      <c r="K2" s="132"/>
      <c r="L2" s="132"/>
    </row>
    <row r="3" spans="1:12" ht="5.5" customHeight="1" x14ac:dyDescent="0.35"/>
    <row r="4" spans="1:12" ht="23.5" x14ac:dyDescent="0.55000000000000004">
      <c r="A4" s="63"/>
      <c r="B4" s="133" t="s">
        <v>11</v>
      </c>
      <c r="C4" s="133"/>
      <c r="D4" s="133"/>
      <c r="E4" s="133"/>
      <c r="F4" s="17"/>
      <c r="G4" s="17"/>
      <c r="H4" s="17"/>
      <c r="I4" s="17"/>
      <c r="J4" s="17"/>
      <c r="K4" s="17"/>
      <c r="L4" s="17"/>
    </row>
    <row r="5" spans="1:12" ht="4.9000000000000004" customHeight="1" x14ac:dyDescent="0.35"/>
    <row r="6" spans="1:12" ht="40.15" customHeight="1" x14ac:dyDescent="0.35"/>
    <row r="7" spans="1:12" ht="69" customHeight="1" x14ac:dyDescent="0.35">
      <c r="A7" s="35" t="s">
        <v>12</v>
      </c>
      <c r="B7" s="36" t="s">
        <v>13</v>
      </c>
      <c r="C7" s="37" t="s">
        <v>14</v>
      </c>
      <c r="D7" s="37" t="s">
        <v>15</v>
      </c>
      <c r="E7" s="38" t="s">
        <v>16</v>
      </c>
      <c r="F7" s="37" t="s">
        <v>17</v>
      </c>
      <c r="G7" s="37" t="s">
        <v>18</v>
      </c>
      <c r="H7" s="37" t="s">
        <v>19</v>
      </c>
      <c r="I7" s="37" t="s">
        <v>20</v>
      </c>
      <c r="J7" s="64" t="s">
        <v>21</v>
      </c>
      <c r="K7" s="65" t="s">
        <v>22</v>
      </c>
      <c r="L7" s="66" t="s">
        <v>23</v>
      </c>
    </row>
    <row r="8" spans="1:12" ht="14.5" customHeight="1" x14ac:dyDescent="0.35">
      <c r="A8" s="33"/>
      <c r="B8" s="55"/>
      <c r="C8" s="56"/>
      <c r="D8" s="56"/>
      <c r="E8" s="55"/>
      <c r="F8" s="57" t="str">
        <f>IFERROR(VLOOKUP(E8,Costs[],2,FALSE),"")</f>
        <v/>
      </c>
      <c r="G8" s="58"/>
      <c r="H8" s="59"/>
      <c r="I8" s="59"/>
      <c r="J8" s="60"/>
      <c r="K8" s="61">
        <f t="shared" ref="K8:K26" si="0">IFERROR((((F8*G8)*H8)*I8)/D8,0)</f>
        <v>0</v>
      </c>
      <c r="L8" s="34"/>
    </row>
    <row r="9" spans="1:12" ht="14.5" customHeight="1" x14ac:dyDescent="0.35">
      <c r="A9" s="33"/>
      <c r="B9" s="55"/>
      <c r="C9" s="56"/>
      <c r="D9" s="56"/>
      <c r="E9" s="55"/>
      <c r="F9" s="57" t="str">
        <f>IFERROR(VLOOKUP(E9,Costs[],2,FALSE),"")</f>
        <v/>
      </c>
      <c r="G9" s="58"/>
      <c r="H9" s="59"/>
      <c r="I9" s="59"/>
      <c r="J9" s="60"/>
      <c r="K9" s="61">
        <f t="shared" si="0"/>
        <v>0</v>
      </c>
      <c r="L9" s="34"/>
    </row>
    <row r="10" spans="1:12" ht="14.5" customHeight="1" x14ac:dyDescent="0.35">
      <c r="A10" s="33"/>
      <c r="B10" s="55"/>
      <c r="C10" s="56"/>
      <c r="D10" s="56"/>
      <c r="E10" s="55"/>
      <c r="F10" s="57" t="str">
        <f>IFERROR(VLOOKUP(E10,Costs[],2,FALSE),"")</f>
        <v/>
      </c>
      <c r="G10" s="58"/>
      <c r="H10" s="59"/>
      <c r="I10" s="59"/>
      <c r="J10" s="60"/>
      <c r="K10" s="61">
        <f t="shared" si="0"/>
        <v>0</v>
      </c>
      <c r="L10" s="34"/>
    </row>
    <row r="11" spans="1:12" ht="14.5" customHeight="1" x14ac:dyDescent="0.35">
      <c r="A11" s="33"/>
      <c r="B11" s="55"/>
      <c r="C11" s="56"/>
      <c r="D11" s="56"/>
      <c r="E11" s="55"/>
      <c r="F11" s="57" t="str">
        <f>IFERROR(VLOOKUP(E11,Costs[],2,FALSE),"")</f>
        <v/>
      </c>
      <c r="G11" s="58"/>
      <c r="H11" s="59"/>
      <c r="I11" s="59"/>
      <c r="J11" s="60"/>
      <c r="K11" s="61">
        <f t="shared" si="0"/>
        <v>0</v>
      </c>
      <c r="L11" s="34"/>
    </row>
    <row r="12" spans="1:12" ht="13.5" customHeight="1" x14ac:dyDescent="0.35">
      <c r="A12" s="33"/>
      <c r="B12" s="55"/>
      <c r="C12" s="56"/>
      <c r="D12" s="56"/>
      <c r="E12" s="55"/>
      <c r="F12" s="57" t="str">
        <f>IFERROR(VLOOKUP(E12,Costs[],2,FALSE),"")</f>
        <v/>
      </c>
      <c r="G12" s="58"/>
      <c r="H12" s="59"/>
      <c r="I12" s="59"/>
      <c r="J12" s="60"/>
      <c r="K12" s="61">
        <f t="shared" si="0"/>
        <v>0</v>
      </c>
      <c r="L12" s="34"/>
    </row>
    <row r="13" spans="1:12" ht="13.5" customHeight="1" x14ac:dyDescent="0.35">
      <c r="A13" s="33"/>
      <c r="B13" s="55"/>
      <c r="C13" s="56"/>
      <c r="D13" s="56"/>
      <c r="E13" s="55"/>
      <c r="F13" s="57" t="str">
        <f>IFERROR(VLOOKUP(E13,Costs[],2,FALSE),"")</f>
        <v/>
      </c>
      <c r="G13" s="58"/>
      <c r="H13" s="59"/>
      <c r="I13" s="59"/>
      <c r="J13" s="60"/>
      <c r="K13" s="61">
        <f t="shared" si="0"/>
        <v>0</v>
      </c>
      <c r="L13" s="34"/>
    </row>
    <row r="14" spans="1:12" ht="13.5" customHeight="1" x14ac:dyDescent="0.35">
      <c r="A14" s="33"/>
      <c r="B14" s="55"/>
      <c r="C14" s="56"/>
      <c r="D14" s="56"/>
      <c r="E14" s="55"/>
      <c r="F14" s="57" t="str">
        <f>IFERROR(VLOOKUP(E14,Costs[],2,FALSE),"")</f>
        <v/>
      </c>
      <c r="G14" s="58"/>
      <c r="H14" s="59"/>
      <c r="I14" s="59"/>
      <c r="J14" s="60"/>
      <c r="K14" s="61">
        <f t="shared" si="0"/>
        <v>0</v>
      </c>
      <c r="L14" s="34"/>
    </row>
    <row r="15" spans="1:12" ht="13.5" customHeight="1" x14ac:dyDescent="0.35">
      <c r="A15" s="33"/>
      <c r="B15" s="55"/>
      <c r="C15" s="56"/>
      <c r="D15" s="56"/>
      <c r="E15" s="55"/>
      <c r="F15" s="57" t="str">
        <f>IFERROR(VLOOKUP(E15,Costs[],2,FALSE),"")</f>
        <v/>
      </c>
      <c r="G15" s="58"/>
      <c r="H15" s="59"/>
      <c r="I15" s="59"/>
      <c r="J15" s="60"/>
      <c r="K15" s="61">
        <f t="shared" si="0"/>
        <v>0</v>
      </c>
      <c r="L15" s="34"/>
    </row>
    <row r="16" spans="1:12" ht="13.5" customHeight="1" x14ac:dyDescent="0.35">
      <c r="A16" s="33"/>
      <c r="B16" s="55"/>
      <c r="C16" s="56"/>
      <c r="D16" s="56"/>
      <c r="E16" s="55"/>
      <c r="F16" s="57" t="str">
        <f>IFERROR(VLOOKUP(E16,Costs[],2,FALSE),"")</f>
        <v/>
      </c>
      <c r="G16" s="58"/>
      <c r="H16" s="59"/>
      <c r="I16" s="59"/>
      <c r="J16" s="60"/>
      <c r="K16" s="61">
        <f t="shared" si="0"/>
        <v>0</v>
      </c>
      <c r="L16" s="34"/>
    </row>
    <row r="17" spans="1:14" ht="13.5" customHeight="1" x14ac:dyDescent="0.35">
      <c r="A17" s="33"/>
      <c r="B17" s="55"/>
      <c r="C17" s="56"/>
      <c r="D17" s="56"/>
      <c r="E17" s="55"/>
      <c r="F17" s="57" t="str">
        <f>IFERROR(VLOOKUP(E17,Costs[],2,FALSE),"")</f>
        <v/>
      </c>
      <c r="G17" s="58"/>
      <c r="H17" s="59"/>
      <c r="I17" s="59"/>
      <c r="J17" s="60"/>
      <c r="K17" s="61">
        <f t="shared" si="0"/>
        <v>0</v>
      </c>
      <c r="L17" s="34"/>
    </row>
    <row r="18" spans="1:14" ht="13.5" customHeight="1" x14ac:dyDescent="0.35">
      <c r="A18" s="33"/>
      <c r="B18" s="55"/>
      <c r="C18" s="56"/>
      <c r="D18" s="56"/>
      <c r="E18" s="55"/>
      <c r="F18" s="57" t="str">
        <f>IFERROR(VLOOKUP(E18,Costs[],2,FALSE),"")</f>
        <v/>
      </c>
      <c r="G18" s="58"/>
      <c r="H18" s="59"/>
      <c r="I18" s="59"/>
      <c r="J18" s="60"/>
      <c r="K18" s="61">
        <f t="shared" si="0"/>
        <v>0</v>
      </c>
      <c r="L18" s="34"/>
    </row>
    <row r="19" spans="1:14" x14ac:dyDescent="0.35">
      <c r="B19" s="19"/>
      <c r="C19" s="20"/>
      <c r="D19" s="20"/>
      <c r="E19" s="20"/>
      <c r="F19" s="21"/>
      <c r="G19" s="22"/>
      <c r="H19" s="23"/>
      <c r="I19" s="23"/>
      <c r="K19" s="24"/>
    </row>
    <row r="20" spans="1:14" ht="29" x14ac:dyDescent="0.35">
      <c r="A20" s="47" t="s">
        <v>24</v>
      </c>
      <c r="B20" s="48"/>
      <c r="C20" s="20"/>
      <c r="D20" s="20"/>
      <c r="G20" s="22"/>
      <c r="H20" s="23"/>
      <c r="I20" s="23"/>
      <c r="K20" s="24"/>
      <c r="N20" s="25"/>
    </row>
    <row r="21" spans="1:14" x14ac:dyDescent="0.35">
      <c r="A21" s="47"/>
      <c r="B21" s="48"/>
      <c r="C21" s="20"/>
      <c r="D21" s="20"/>
      <c r="G21" s="22"/>
      <c r="H21" s="23"/>
      <c r="I21" s="23"/>
      <c r="K21" s="24"/>
      <c r="N21" s="25"/>
    </row>
    <row r="22" spans="1:14" x14ac:dyDescent="0.35">
      <c r="A22" s="47"/>
      <c r="B22" s="48"/>
      <c r="C22" s="20"/>
      <c r="D22" s="20"/>
      <c r="G22" s="22"/>
      <c r="H22" s="23"/>
      <c r="I22" s="23"/>
      <c r="K22" s="24"/>
      <c r="N22" s="25"/>
    </row>
    <row r="23" spans="1:14" ht="72.5" x14ac:dyDescent="0.35">
      <c r="A23" s="40" t="s">
        <v>25</v>
      </c>
      <c r="B23" s="41" t="s">
        <v>26</v>
      </c>
      <c r="C23" s="42" t="s">
        <v>27</v>
      </c>
      <c r="D23" s="42" t="s">
        <v>28</v>
      </c>
      <c r="E23" s="43" t="s">
        <v>29</v>
      </c>
      <c r="F23" s="44" t="s">
        <v>30</v>
      </c>
      <c r="G23" s="44" t="s">
        <v>31</v>
      </c>
      <c r="H23" s="44" t="s">
        <v>32</v>
      </c>
      <c r="I23" s="44" t="s">
        <v>33</v>
      </c>
      <c r="J23" s="49" t="s">
        <v>21</v>
      </c>
      <c r="K23" s="45" t="s">
        <v>34</v>
      </c>
      <c r="L23" s="46" t="s">
        <v>35</v>
      </c>
    </row>
    <row r="24" spans="1:14" x14ac:dyDescent="0.35">
      <c r="A24" s="32"/>
      <c r="B24" s="18"/>
      <c r="C24" s="56"/>
      <c r="D24" s="56"/>
      <c r="E24" s="67"/>
      <c r="F24" s="68"/>
      <c r="G24" s="58"/>
      <c r="H24" s="59"/>
      <c r="I24" s="59">
        <v>6</v>
      </c>
      <c r="J24" s="60"/>
      <c r="K24" s="61">
        <f t="shared" si="0"/>
        <v>0</v>
      </c>
      <c r="L24" s="39"/>
    </row>
    <row r="25" spans="1:14" x14ac:dyDescent="0.35">
      <c r="A25" s="55"/>
      <c r="B25" s="55"/>
      <c r="C25" s="56"/>
      <c r="D25" s="56"/>
      <c r="E25" s="67"/>
      <c r="F25" s="68"/>
      <c r="G25" s="58"/>
      <c r="H25" s="59"/>
      <c r="I25" s="59"/>
      <c r="J25" s="60"/>
      <c r="K25" s="61">
        <f>IFERROR((((F25*G25)*H25)*I25)/D25,0)</f>
        <v>0</v>
      </c>
      <c r="L25" s="69"/>
    </row>
    <row r="26" spans="1:14" x14ac:dyDescent="0.35">
      <c r="A26" s="32"/>
      <c r="B26" s="18"/>
      <c r="C26" s="56"/>
      <c r="D26" s="56"/>
      <c r="E26" s="67"/>
      <c r="F26" s="68"/>
      <c r="G26" s="58"/>
      <c r="H26" s="59"/>
      <c r="I26" s="59"/>
      <c r="J26" s="60"/>
      <c r="K26" s="61">
        <f t="shared" si="0"/>
        <v>0</v>
      </c>
      <c r="L26" s="39"/>
    </row>
    <row r="27" spans="1:14" x14ac:dyDescent="0.35">
      <c r="A27" s="55"/>
      <c r="B27" s="55"/>
      <c r="C27" s="56"/>
      <c r="D27" s="56"/>
      <c r="E27" s="67"/>
      <c r="F27" s="68"/>
      <c r="G27" s="58"/>
      <c r="H27" s="59"/>
      <c r="I27" s="59"/>
      <c r="J27" s="60"/>
      <c r="K27" s="61">
        <f>IFERROR((((F27*G27)*H27)*I27)/D27,0)</f>
        <v>0</v>
      </c>
      <c r="L27" s="69"/>
    </row>
    <row r="28" spans="1:14" x14ac:dyDescent="0.35">
      <c r="A28" s="32"/>
      <c r="B28" s="18"/>
      <c r="C28" s="56"/>
      <c r="D28" s="56"/>
      <c r="E28" s="67"/>
      <c r="F28" s="68"/>
      <c r="G28" s="58"/>
      <c r="H28" s="59"/>
      <c r="I28" s="59"/>
      <c r="J28" s="60"/>
      <c r="K28" s="61">
        <f t="shared" ref="K28:K31" si="1">IFERROR((((F28*G28)*H28)*I28)/D28,0)</f>
        <v>0</v>
      </c>
      <c r="L28" s="39"/>
    </row>
    <row r="29" spans="1:14" x14ac:dyDescent="0.35">
      <c r="A29" s="32"/>
      <c r="B29" s="18"/>
      <c r="C29" s="56"/>
      <c r="D29" s="56"/>
      <c r="E29" s="67"/>
      <c r="F29" s="68"/>
      <c r="G29" s="58"/>
      <c r="H29" s="59"/>
      <c r="I29" s="59"/>
      <c r="J29" s="60"/>
      <c r="K29" s="61">
        <f t="shared" si="1"/>
        <v>0</v>
      </c>
      <c r="L29" s="39"/>
    </row>
    <row r="30" spans="1:14" x14ac:dyDescent="0.35">
      <c r="A30" s="32"/>
      <c r="B30" s="18"/>
      <c r="C30" s="56"/>
      <c r="D30" s="56"/>
      <c r="E30" s="67"/>
      <c r="F30" s="68"/>
      <c r="G30" s="58"/>
      <c r="H30" s="59"/>
      <c r="I30" s="59"/>
      <c r="J30" s="60"/>
      <c r="K30" s="61">
        <f t="shared" si="1"/>
        <v>0</v>
      </c>
      <c r="L30" s="39"/>
    </row>
    <row r="31" spans="1:14" x14ac:dyDescent="0.35">
      <c r="A31" s="32"/>
      <c r="B31" s="18"/>
      <c r="C31" s="56"/>
      <c r="D31" s="56"/>
      <c r="E31" s="67"/>
      <c r="F31" s="68"/>
      <c r="G31" s="58"/>
      <c r="H31" s="59"/>
      <c r="I31" s="59"/>
      <c r="J31" s="60"/>
      <c r="K31" s="61">
        <f t="shared" si="1"/>
        <v>0</v>
      </c>
      <c r="L31" s="39"/>
    </row>
    <row r="32" spans="1:14" x14ac:dyDescent="0.35">
      <c r="A32" s="26"/>
    </row>
    <row r="33" spans="1:12" ht="15" thickBot="1" x14ac:dyDescent="0.4">
      <c r="H33" s="134" t="s">
        <v>36</v>
      </c>
      <c r="I33" s="135"/>
      <c r="J33" s="136"/>
      <c r="K33" s="29">
        <f>SUM(K7:K27)</f>
        <v>0</v>
      </c>
    </row>
    <row r="34" spans="1:12" ht="15" thickTop="1" x14ac:dyDescent="0.35">
      <c r="A34" s="27"/>
    </row>
    <row r="35" spans="1:12" x14ac:dyDescent="0.35">
      <c r="A35" s="28"/>
      <c r="B35" s="28"/>
      <c r="D35" s="15"/>
      <c r="E35" s="15"/>
      <c r="F35" s="15"/>
      <c r="G35" s="15"/>
      <c r="H35" s="15"/>
      <c r="I35" s="51" t="s">
        <v>37</v>
      </c>
      <c r="J35" s="53" t="s">
        <v>21</v>
      </c>
      <c r="K35" s="50" t="s">
        <v>38</v>
      </c>
      <c r="L35" s="54" t="s">
        <v>23</v>
      </c>
    </row>
    <row r="36" spans="1:12" x14ac:dyDescent="0.35">
      <c r="A36" s="28"/>
      <c r="B36" s="28"/>
      <c r="I36" s="52" t="s">
        <v>39</v>
      </c>
      <c r="J36" s="60"/>
      <c r="K36" s="61">
        <v>0</v>
      </c>
      <c r="L36" s="39"/>
    </row>
    <row r="37" spans="1:12" x14ac:dyDescent="0.35">
      <c r="A37" s="28"/>
      <c r="B37" s="28"/>
      <c r="I37" s="52"/>
      <c r="J37" s="60"/>
      <c r="K37" s="61">
        <v>0</v>
      </c>
      <c r="L37" s="39"/>
    </row>
    <row r="38" spans="1:12" x14ac:dyDescent="0.35">
      <c r="A38" s="28"/>
      <c r="B38" s="28"/>
      <c r="I38" s="52"/>
      <c r="J38" s="60"/>
      <c r="K38" s="61">
        <v>0</v>
      </c>
      <c r="L38" s="39"/>
    </row>
    <row r="39" spans="1:12" x14ac:dyDescent="0.35">
      <c r="A39" s="28"/>
      <c r="B39" s="28"/>
      <c r="I39" s="52"/>
      <c r="J39" s="60"/>
      <c r="K39" s="61">
        <v>0</v>
      </c>
      <c r="L39" s="39"/>
    </row>
    <row r="40" spans="1:12" x14ac:dyDescent="0.35">
      <c r="I40" s="52"/>
      <c r="J40" s="60"/>
      <c r="K40" s="61">
        <v>0</v>
      </c>
      <c r="L40" s="39"/>
    </row>
    <row r="41" spans="1:12" x14ac:dyDescent="0.35">
      <c r="I41" s="52"/>
      <c r="J41" s="60"/>
      <c r="K41" s="61">
        <v>0</v>
      </c>
      <c r="L41" s="39"/>
    </row>
    <row r="42" spans="1:12" x14ac:dyDescent="0.35">
      <c r="I42" s="52"/>
      <c r="J42" s="60"/>
      <c r="K42" s="61">
        <v>0</v>
      </c>
      <c r="L42" s="39"/>
    </row>
    <row r="44" spans="1:12" ht="15" thickBot="1" x14ac:dyDescent="0.4">
      <c r="I44" s="62" t="s">
        <v>40</v>
      </c>
      <c r="J44" s="62"/>
      <c r="K44" s="30">
        <f>SUM(K36:K42)</f>
        <v>0</v>
      </c>
    </row>
    <row r="45" spans="1:12" ht="15" thickTop="1" x14ac:dyDescent="0.35"/>
    <row r="46" spans="1:12" ht="15" thickBot="1" x14ac:dyDescent="0.4">
      <c r="I46" s="7" t="s">
        <v>41</v>
      </c>
      <c r="J46" s="9"/>
      <c r="K46" s="31">
        <f>K33+K44</f>
        <v>0</v>
      </c>
    </row>
    <row r="47" spans="1:12" ht="15" thickTop="1" x14ac:dyDescent="0.35"/>
  </sheetData>
  <protectedRanges>
    <protectedRange sqref="H33:K33 A7:B7 A23:B23 D35:I35 I44:K44 J46:K46 K35:K42 K24:K31 F24:F31 K9:K18 F9:F18 F8 K8" name="Locked cells"/>
  </protectedRanges>
  <mergeCells count="3">
    <mergeCell ref="A1:L2"/>
    <mergeCell ref="B4:E4"/>
    <mergeCell ref="H33:J33"/>
  </mergeCells>
  <dataValidations count="1">
    <dataValidation type="list" allowBlank="1" showInputMessage="1" showErrorMessage="1" sqref="B8:B18" xr:uid="{85311074-CC31-4D0D-925F-211CABEA4A9A}">
      <formula1>"Spring,Summer,Autumn"</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FD627053-EE8B-4E6F-A3E8-247362386BA8}">
          <x14:formula1>
            <xm:f>'Costs'!$D$2:$D$4</xm:f>
          </x14:formula1>
          <xm:sqref>B24:B31</xm:sqref>
        </x14:dataValidation>
        <x14:dataValidation type="list" allowBlank="1" showInputMessage="1" showErrorMessage="1" xr:uid="{A0EC8E79-4E72-4FC1-8C4D-D1F464701DE3}">
          <x14:formula1>
            <xm:f>'Costs'!$A$2:$A$4</xm:f>
          </x14:formula1>
          <xm:sqref>E8:E18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BD65-4C58-4A7D-A485-1D02A47962CB}">
  <dimension ref="A1:B15"/>
  <sheetViews>
    <sheetView workbookViewId="0">
      <selection activeCell="A4" sqref="A4"/>
    </sheetView>
  </sheetViews>
  <sheetFormatPr defaultRowHeight="14.5" x14ac:dyDescent="0.35"/>
  <cols>
    <col min="1" max="1" width="12" customWidth="1"/>
    <col min="2" max="2" width="16.26953125" customWidth="1"/>
  </cols>
  <sheetData>
    <row r="1" spans="1:2" ht="15.5" x14ac:dyDescent="0.35">
      <c r="A1" s="92" t="s">
        <v>42</v>
      </c>
    </row>
    <row r="3" spans="1:2" ht="16" thickBot="1" x14ac:dyDescent="0.4">
      <c r="A3" s="84" t="s">
        <v>43</v>
      </c>
      <c r="B3" s="85" t="s">
        <v>44</v>
      </c>
    </row>
    <row r="4" spans="1:2" ht="16" thickBot="1" x14ac:dyDescent="0.4">
      <c r="A4" s="86" t="s">
        <v>45</v>
      </c>
      <c r="B4" s="87" t="s">
        <v>46</v>
      </c>
    </row>
    <row r="5" spans="1:2" ht="16" thickBot="1" x14ac:dyDescent="0.4">
      <c r="A5" s="86" t="s">
        <v>47</v>
      </c>
      <c r="B5" s="87" t="s">
        <v>48</v>
      </c>
    </row>
    <row r="6" spans="1:2" ht="16" thickBot="1" x14ac:dyDescent="0.4">
      <c r="A6" s="86" t="s">
        <v>49</v>
      </c>
      <c r="B6" s="87" t="s">
        <v>50</v>
      </c>
    </row>
    <row r="7" spans="1:2" ht="16" thickBot="1" x14ac:dyDescent="0.4">
      <c r="A7" s="88" t="s">
        <v>51</v>
      </c>
      <c r="B7" s="89" t="s">
        <v>52</v>
      </c>
    </row>
    <row r="8" spans="1:2" ht="16" thickBot="1" x14ac:dyDescent="0.4">
      <c r="A8" s="86" t="s">
        <v>53</v>
      </c>
      <c r="B8" s="87" t="s">
        <v>54</v>
      </c>
    </row>
    <row r="9" spans="1:2" ht="16" thickBot="1" x14ac:dyDescent="0.4">
      <c r="A9" s="86" t="s">
        <v>55</v>
      </c>
      <c r="B9" s="87" t="s">
        <v>56</v>
      </c>
    </row>
    <row r="10" spans="1:2" ht="16" thickBot="1" x14ac:dyDescent="0.4">
      <c r="A10" s="88" t="s">
        <v>57</v>
      </c>
      <c r="B10" s="89" t="s">
        <v>58</v>
      </c>
    </row>
    <row r="11" spans="1:2" ht="16" thickBot="1" x14ac:dyDescent="0.4">
      <c r="A11" s="86" t="s">
        <v>59</v>
      </c>
      <c r="B11" s="87" t="s">
        <v>60</v>
      </c>
    </row>
    <row r="12" spans="1:2" ht="16" thickBot="1" x14ac:dyDescent="0.4">
      <c r="A12" s="86" t="s">
        <v>61</v>
      </c>
      <c r="B12" s="87" t="s">
        <v>62</v>
      </c>
    </row>
    <row r="13" spans="1:2" ht="16" thickBot="1" x14ac:dyDescent="0.4">
      <c r="A13" s="88" t="s">
        <v>63</v>
      </c>
      <c r="B13" s="89" t="s">
        <v>64</v>
      </c>
    </row>
    <row r="14" spans="1:2" ht="16" thickBot="1" x14ac:dyDescent="0.4">
      <c r="A14" s="86" t="s">
        <v>65</v>
      </c>
      <c r="B14" s="87" t="s">
        <v>66</v>
      </c>
    </row>
    <row r="15" spans="1:2" ht="15.5" x14ac:dyDescent="0.35">
      <c r="A15" s="90" t="s">
        <v>67</v>
      </c>
      <c r="B15" s="91" t="s">
        <v>68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DC7A-6D5E-4632-97EC-E9DFE550A16A}">
  <dimension ref="A1"/>
  <sheetViews>
    <sheetView zoomScale="120" zoomScaleNormal="120" workbookViewId="0">
      <selection activeCell="H27" sqref="H27"/>
    </sheetView>
  </sheetViews>
  <sheetFormatPr defaultRowHeight="14.5"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1B11B-0AFB-4D71-B85D-DBD04CC68DD2}">
  <dimension ref="A1:N70"/>
  <sheetViews>
    <sheetView topLeftCell="A10" zoomScale="80" zoomScaleNormal="80" workbookViewId="0">
      <selection activeCell="K60" sqref="K60"/>
    </sheetView>
  </sheetViews>
  <sheetFormatPr defaultColWidth="8.7265625" defaultRowHeight="14.5" x14ac:dyDescent="0.35"/>
  <cols>
    <col min="1" max="1" width="35.81640625" style="16" customWidth="1"/>
    <col min="2" max="2" width="13.7265625" style="16" customWidth="1"/>
    <col min="3" max="4" width="10.7265625" style="16" customWidth="1"/>
    <col min="5" max="5" width="18.7265625" style="16" customWidth="1"/>
    <col min="6" max="6" width="20.81640625" style="16" customWidth="1"/>
    <col min="7" max="7" width="12" style="16" bestFit="1" customWidth="1"/>
    <col min="8" max="8" width="12.54296875" style="16" customWidth="1"/>
    <col min="9" max="9" width="33.26953125" style="16" customWidth="1"/>
    <col min="10" max="10" width="11.81640625" style="16" customWidth="1"/>
    <col min="11" max="11" width="30.26953125" style="16" customWidth="1"/>
    <col min="12" max="12" width="54.81640625" style="16" customWidth="1"/>
    <col min="13" max="13" width="24.26953125" style="16" customWidth="1"/>
    <col min="14" max="16384" width="8.7265625" style="16"/>
  </cols>
  <sheetData>
    <row r="1" spans="1:12" ht="15" customHeight="1" x14ac:dyDescent="0.35">
      <c r="A1" s="129" t="s">
        <v>10</v>
      </c>
      <c r="B1" s="130"/>
      <c r="C1" s="130"/>
      <c r="D1" s="130"/>
      <c r="E1" s="130"/>
      <c r="F1" s="130"/>
      <c r="G1" s="130"/>
      <c r="H1" s="130"/>
      <c r="I1" s="130"/>
      <c r="J1" s="130"/>
      <c r="K1" s="130"/>
      <c r="L1" s="130"/>
    </row>
    <row r="2" spans="1:12" ht="15" customHeight="1" x14ac:dyDescent="0.35">
      <c r="A2" s="131"/>
      <c r="B2" s="132"/>
      <c r="C2" s="132"/>
      <c r="D2" s="132"/>
      <c r="E2" s="132"/>
      <c r="F2" s="132"/>
      <c r="G2" s="132"/>
      <c r="H2" s="132"/>
      <c r="I2" s="132"/>
      <c r="J2" s="132"/>
      <c r="K2" s="132"/>
      <c r="L2" s="132"/>
    </row>
    <row r="3" spans="1:12" ht="5.5" customHeight="1" x14ac:dyDescent="0.35"/>
    <row r="4" spans="1:12" ht="38.15" customHeight="1" x14ac:dyDescent="0.55000000000000004">
      <c r="A4" s="63" t="s">
        <v>69</v>
      </c>
      <c r="B4" s="137" t="s">
        <v>70</v>
      </c>
      <c r="C4" s="137"/>
      <c r="D4" s="137"/>
      <c r="E4" s="137"/>
      <c r="F4" s="17"/>
      <c r="G4" s="17"/>
      <c r="H4" s="17"/>
      <c r="I4" s="17"/>
      <c r="J4" s="17"/>
      <c r="K4" s="17"/>
      <c r="L4" s="17"/>
    </row>
    <row r="5" spans="1:12" ht="4.9000000000000004" customHeight="1" x14ac:dyDescent="0.35"/>
    <row r="6" spans="1:12" ht="40.15" customHeight="1" x14ac:dyDescent="0.35"/>
    <row r="7" spans="1:12" ht="55.9" customHeight="1" x14ac:dyDescent="0.35">
      <c r="A7" s="35" t="s">
        <v>12</v>
      </c>
      <c r="B7" s="36" t="s">
        <v>13</v>
      </c>
      <c r="C7" s="37" t="s">
        <v>14</v>
      </c>
      <c r="D7" s="37" t="s">
        <v>15</v>
      </c>
      <c r="E7" s="38" t="s">
        <v>16</v>
      </c>
      <c r="F7" s="37" t="s">
        <v>71</v>
      </c>
      <c r="G7" s="37" t="s">
        <v>18</v>
      </c>
      <c r="H7" s="37" t="s">
        <v>19</v>
      </c>
      <c r="I7" s="37" t="s">
        <v>20</v>
      </c>
      <c r="J7" s="64" t="s">
        <v>21</v>
      </c>
      <c r="K7" s="65" t="s">
        <v>22</v>
      </c>
      <c r="L7" s="66" t="s">
        <v>23</v>
      </c>
    </row>
    <row r="8" spans="1:12" ht="95.25" customHeight="1" x14ac:dyDescent="0.35">
      <c r="A8" s="93" t="s">
        <v>72</v>
      </c>
      <c r="B8" s="55" t="s">
        <v>6</v>
      </c>
      <c r="C8" s="56">
        <v>1</v>
      </c>
      <c r="D8" s="56">
        <v>1</v>
      </c>
      <c r="E8" s="55" t="s">
        <v>3</v>
      </c>
      <c r="F8" s="57" t="str">
        <f>IFERROR(VLOOKUP(E8,[1]!Costs[#Data],2,FALSE),"")</f>
        <v/>
      </c>
      <c r="G8" s="58">
        <v>0.33</v>
      </c>
      <c r="H8" s="59">
        <v>5</v>
      </c>
      <c r="I8" s="59">
        <v>13</v>
      </c>
      <c r="J8" s="60"/>
      <c r="K8" s="61">
        <f t="shared" ref="K8:K49" si="0">IFERROR((((F8*G8)*H8)*I8)/D8,0)</f>
        <v>0</v>
      </c>
      <c r="L8" s="114" t="s">
        <v>73</v>
      </c>
    </row>
    <row r="9" spans="1:12" ht="87" customHeight="1" x14ac:dyDescent="0.35">
      <c r="A9" s="33" t="s">
        <v>74</v>
      </c>
      <c r="B9" s="55" t="s">
        <v>6</v>
      </c>
      <c r="C9" s="56">
        <v>1</v>
      </c>
      <c r="D9" s="56">
        <v>1</v>
      </c>
      <c r="E9" s="55" t="s">
        <v>5</v>
      </c>
      <c r="F9" s="57" t="str">
        <f>IFERROR(VLOOKUP(E9,[1]!Costs[#Data],2,FALSE),"")</f>
        <v/>
      </c>
      <c r="G9" s="58">
        <v>0.17</v>
      </c>
      <c r="H9" s="59">
        <v>25</v>
      </c>
      <c r="I9" s="59">
        <v>13</v>
      </c>
      <c r="J9" s="60"/>
      <c r="K9" s="61">
        <f t="shared" si="0"/>
        <v>0</v>
      </c>
      <c r="L9" s="114" t="s">
        <v>75</v>
      </c>
    </row>
    <row r="10" spans="1:12" ht="78.75" customHeight="1" x14ac:dyDescent="0.35">
      <c r="A10" s="55" t="s">
        <v>76</v>
      </c>
      <c r="B10" s="55" t="s">
        <v>6</v>
      </c>
      <c r="C10" s="56">
        <v>1</v>
      </c>
      <c r="D10" s="56">
        <v>1</v>
      </c>
      <c r="E10" s="55" t="s">
        <v>5</v>
      </c>
      <c r="F10" s="57" t="str">
        <f>IFERROR(VLOOKUP(E10,[1]!Costs[#Data],2,FALSE),"")</f>
        <v/>
      </c>
      <c r="G10" s="58">
        <v>0.08</v>
      </c>
      <c r="H10" s="59">
        <v>25</v>
      </c>
      <c r="I10" s="59">
        <v>13</v>
      </c>
      <c r="J10" s="60"/>
      <c r="K10" s="61">
        <f>IFERROR((((F10*G10)*H10)*I10)/D10,0)</f>
        <v>0</v>
      </c>
      <c r="L10" s="115" t="s">
        <v>77</v>
      </c>
    </row>
    <row r="11" spans="1:12" ht="101.5" x14ac:dyDescent="0.35">
      <c r="A11" s="32" t="s">
        <v>78</v>
      </c>
      <c r="B11" s="18" t="s">
        <v>6</v>
      </c>
      <c r="C11" s="56">
        <v>1</v>
      </c>
      <c r="D11" s="56">
        <v>1</v>
      </c>
      <c r="E11" s="55" t="s">
        <v>3</v>
      </c>
      <c r="F11" s="57" t="str">
        <f>IFERROR(VLOOKUP(E11,[1]!Costs[#Data],2,FALSE),"")</f>
        <v/>
      </c>
      <c r="G11" s="58">
        <v>0.33</v>
      </c>
      <c r="H11" s="59">
        <v>5</v>
      </c>
      <c r="I11" s="59">
        <v>13</v>
      </c>
      <c r="J11" s="60"/>
      <c r="K11" s="61">
        <f t="shared" si="0"/>
        <v>0</v>
      </c>
      <c r="L11" s="114" t="s">
        <v>79</v>
      </c>
    </row>
    <row r="12" spans="1:12" ht="58" x14ac:dyDescent="0.35">
      <c r="A12" s="32" t="s">
        <v>80</v>
      </c>
      <c r="B12" s="18" t="s">
        <v>6</v>
      </c>
      <c r="C12" s="56">
        <v>1</v>
      </c>
      <c r="D12" s="56">
        <v>3</v>
      </c>
      <c r="E12" s="18" t="s">
        <v>3</v>
      </c>
      <c r="F12" s="57" t="str">
        <f>IFERROR(VLOOKUP(E12,[1]!Costs[#Data],2,FALSE),"")</f>
        <v/>
      </c>
      <c r="G12" s="58">
        <v>0.17</v>
      </c>
      <c r="H12" s="59">
        <v>5</v>
      </c>
      <c r="I12" s="59">
        <v>13</v>
      </c>
      <c r="J12" s="60"/>
      <c r="K12" s="61">
        <f>IFERROR((((F12*G12)*H12)*I12)/D12,0)</f>
        <v>0</v>
      </c>
      <c r="L12" s="114" t="s">
        <v>81</v>
      </c>
    </row>
    <row r="13" spans="1:12" ht="101.5" x14ac:dyDescent="0.35">
      <c r="A13" s="32" t="s">
        <v>82</v>
      </c>
      <c r="B13" s="18" t="s">
        <v>6</v>
      </c>
      <c r="C13" s="56">
        <v>1</v>
      </c>
      <c r="D13" s="56">
        <v>1</v>
      </c>
      <c r="E13" s="18" t="s">
        <v>3</v>
      </c>
      <c r="F13" s="57">
        <v>32.659999999999997</v>
      </c>
      <c r="G13" s="58">
        <v>0.17</v>
      </c>
      <c r="H13" s="59">
        <v>5</v>
      </c>
      <c r="I13" s="59">
        <v>13</v>
      </c>
      <c r="J13" s="60"/>
      <c r="K13" s="61">
        <f t="shared" si="0"/>
        <v>360.89299999999997</v>
      </c>
      <c r="L13" s="103" t="s">
        <v>83</v>
      </c>
    </row>
    <row r="14" spans="1:12" ht="29" x14ac:dyDescent="0.35">
      <c r="A14" s="32" t="s">
        <v>84</v>
      </c>
      <c r="B14" s="18" t="s">
        <v>6</v>
      </c>
      <c r="C14" s="56">
        <v>1</v>
      </c>
      <c r="D14" s="56">
        <v>4</v>
      </c>
      <c r="E14" s="18" t="s">
        <v>5</v>
      </c>
      <c r="F14" s="57" t="str">
        <f>IFERROR(VLOOKUP(E14,[1]!Costs[#Data],2,FALSE),"")</f>
        <v/>
      </c>
      <c r="G14" s="58">
        <v>0.5</v>
      </c>
      <c r="H14" s="59">
        <v>5</v>
      </c>
      <c r="I14" s="59">
        <v>13</v>
      </c>
      <c r="J14" s="60"/>
      <c r="K14" s="61">
        <f t="shared" si="0"/>
        <v>0</v>
      </c>
      <c r="L14" s="114" t="s">
        <v>85</v>
      </c>
    </row>
    <row r="15" spans="1:12" ht="43.5" x14ac:dyDescent="0.35">
      <c r="A15" s="102" t="s">
        <v>86</v>
      </c>
      <c r="B15" s="18" t="s">
        <v>6</v>
      </c>
      <c r="C15" s="56">
        <v>1</v>
      </c>
      <c r="D15" s="56">
        <v>1</v>
      </c>
      <c r="E15" s="18" t="s">
        <v>5</v>
      </c>
      <c r="F15" s="57" t="str">
        <f>IFERROR(VLOOKUP(E15,[1]!Costs[#Data],2,FALSE),"")</f>
        <v/>
      </c>
      <c r="G15" s="58">
        <v>1</v>
      </c>
      <c r="H15" s="59">
        <v>5</v>
      </c>
      <c r="I15" s="59">
        <v>13</v>
      </c>
      <c r="J15" s="60"/>
      <c r="K15" s="61">
        <f t="shared" si="0"/>
        <v>0</v>
      </c>
      <c r="L15" s="114" t="s">
        <v>87</v>
      </c>
    </row>
    <row r="16" spans="1:12" ht="72.5" x14ac:dyDescent="0.35">
      <c r="A16" s="32" t="s">
        <v>88</v>
      </c>
      <c r="B16" s="18" t="s">
        <v>6</v>
      </c>
      <c r="C16" s="56">
        <v>1</v>
      </c>
      <c r="D16" s="56">
        <v>3</v>
      </c>
      <c r="E16" s="18" t="s">
        <v>5</v>
      </c>
      <c r="F16" s="57" t="str">
        <f>IFERROR(VLOOKUP(E16,[1]!Costs[#Data],2,FALSE),"")</f>
        <v/>
      </c>
      <c r="G16" s="58">
        <v>0.75</v>
      </c>
      <c r="H16" s="59">
        <v>5</v>
      </c>
      <c r="I16" s="59">
        <v>13</v>
      </c>
      <c r="J16" s="60"/>
      <c r="K16" s="61">
        <f t="shared" si="0"/>
        <v>0</v>
      </c>
      <c r="L16" s="103" t="s">
        <v>89</v>
      </c>
    </row>
    <row r="17" spans="1:12" ht="29" x14ac:dyDescent="0.35">
      <c r="A17" s="94" t="s">
        <v>90</v>
      </c>
      <c r="B17" s="55" t="s">
        <v>6</v>
      </c>
      <c r="C17" s="56">
        <v>1</v>
      </c>
      <c r="D17" s="56">
        <v>1</v>
      </c>
      <c r="E17" s="55" t="s">
        <v>5</v>
      </c>
      <c r="F17" s="57" t="str">
        <f>IFERROR(VLOOKUP(E17,[1]!Costs[#Data],2,FALSE),"")</f>
        <v/>
      </c>
      <c r="G17" s="58">
        <v>0.08</v>
      </c>
      <c r="H17" s="59">
        <v>30</v>
      </c>
      <c r="I17" s="59">
        <v>13</v>
      </c>
      <c r="J17" s="60"/>
      <c r="K17" s="61">
        <f t="shared" si="0"/>
        <v>0</v>
      </c>
      <c r="L17" s="113" t="s">
        <v>91</v>
      </c>
    </row>
    <row r="18" spans="1:12" ht="87" x14ac:dyDescent="0.35">
      <c r="A18" s="94" t="s">
        <v>92</v>
      </c>
      <c r="B18" s="55" t="s">
        <v>6</v>
      </c>
      <c r="C18" s="56">
        <v>1</v>
      </c>
      <c r="D18" s="56">
        <v>1</v>
      </c>
      <c r="E18" s="55" t="s">
        <v>5</v>
      </c>
      <c r="F18" s="57" t="str">
        <f>IFERROR(VLOOKUP(E18,[1]!Costs[#Data],2,FALSE),"")</f>
        <v/>
      </c>
      <c r="G18" s="58">
        <v>0.17</v>
      </c>
      <c r="H18" s="59">
        <v>10</v>
      </c>
      <c r="I18" s="59">
        <v>13</v>
      </c>
      <c r="J18" s="60"/>
      <c r="K18" s="61">
        <f t="shared" si="0"/>
        <v>0</v>
      </c>
      <c r="L18" s="113" t="s">
        <v>93</v>
      </c>
    </row>
    <row r="19" spans="1:12" ht="43.5" x14ac:dyDescent="0.35">
      <c r="A19" s="116" t="s">
        <v>94</v>
      </c>
      <c r="B19" s="117" t="s">
        <v>6</v>
      </c>
      <c r="C19" s="118">
        <v>1</v>
      </c>
      <c r="D19" s="118">
        <v>1</v>
      </c>
      <c r="E19" s="117" t="s">
        <v>5</v>
      </c>
      <c r="F19" s="119" t="str">
        <f>IFERROR(VLOOKUP(E19,[1]!Costs[#Data],2,FALSE),"")</f>
        <v/>
      </c>
      <c r="G19" s="120">
        <v>1</v>
      </c>
      <c r="H19" s="121">
        <v>1</v>
      </c>
      <c r="I19" s="121">
        <v>13</v>
      </c>
      <c r="J19" s="122"/>
      <c r="K19" s="123">
        <f t="shared" si="0"/>
        <v>0</v>
      </c>
      <c r="L19" s="124" t="s">
        <v>95</v>
      </c>
    </row>
    <row r="20" spans="1:12" ht="29" x14ac:dyDescent="0.35">
      <c r="A20" s="116" t="s">
        <v>96</v>
      </c>
      <c r="B20" s="117" t="s">
        <v>6</v>
      </c>
      <c r="C20" s="118">
        <v>1</v>
      </c>
      <c r="D20" s="118">
        <v>1</v>
      </c>
      <c r="E20" s="117" t="s">
        <v>3</v>
      </c>
      <c r="F20" s="119" t="str">
        <f>IFERROR(VLOOKUP(E20,[1]!Costs[#Data],2,FALSE),"")</f>
        <v/>
      </c>
      <c r="G20" s="120">
        <v>0.33</v>
      </c>
      <c r="H20" s="121">
        <v>5</v>
      </c>
      <c r="I20" s="121">
        <v>13</v>
      </c>
      <c r="J20" s="122"/>
      <c r="K20" s="123">
        <f t="shared" si="0"/>
        <v>0</v>
      </c>
      <c r="L20" s="125" t="s">
        <v>97</v>
      </c>
    </row>
    <row r="21" spans="1:12" ht="87" x14ac:dyDescent="0.35">
      <c r="A21" s="93" t="s">
        <v>72</v>
      </c>
      <c r="B21" s="55" t="s">
        <v>8</v>
      </c>
      <c r="C21" s="56">
        <v>1</v>
      </c>
      <c r="D21" s="56">
        <v>1</v>
      </c>
      <c r="E21" s="55" t="s">
        <v>3</v>
      </c>
      <c r="F21" s="57" t="str">
        <f>IFERROR(VLOOKUP(E21,[1]!Costs[#Data],2,FALSE),"")</f>
        <v/>
      </c>
      <c r="G21" s="58">
        <v>0.33</v>
      </c>
      <c r="H21" s="59">
        <v>5</v>
      </c>
      <c r="I21" s="59">
        <v>12</v>
      </c>
      <c r="J21" s="60"/>
      <c r="K21" s="61">
        <f t="shared" si="0"/>
        <v>0</v>
      </c>
      <c r="L21" s="114" t="s">
        <v>73</v>
      </c>
    </row>
    <row r="22" spans="1:12" ht="54.65" customHeight="1" x14ac:dyDescent="0.35">
      <c r="A22" s="33" t="s">
        <v>74</v>
      </c>
      <c r="B22" s="55" t="s">
        <v>8</v>
      </c>
      <c r="C22" s="56">
        <v>1</v>
      </c>
      <c r="D22" s="56">
        <v>1</v>
      </c>
      <c r="E22" s="55" t="s">
        <v>5</v>
      </c>
      <c r="F22" s="57" t="str">
        <f>IFERROR(VLOOKUP(E22,[1]!Costs[#Data],2,FALSE),"")</f>
        <v/>
      </c>
      <c r="G22" s="58">
        <v>0.17</v>
      </c>
      <c r="H22" s="59">
        <v>25</v>
      </c>
      <c r="I22" s="59">
        <v>12</v>
      </c>
      <c r="J22" s="60"/>
      <c r="K22" s="61">
        <f t="shared" si="0"/>
        <v>0</v>
      </c>
      <c r="L22" s="114" t="s">
        <v>98</v>
      </c>
    </row>
    <row r="23" spans="1:12" ht="58" x14ac:dyDescent="0.35">
      <c r="A23" s="32" t="s">
        <v>80</v>
      </c>
      <c r="B23" s="18" t="s">
        <v>8</v>
      </c>
      <c r="C23" s="56">
        <v>1</v>
      </c>
      <c r="D23" s="56">
        <v>3</v>
      </c>
      <c r="E23" s="18" t="s">
        <v>3</v>
      </c>
      <c r="F23" s="57" t="str">
        <f>IFERROR(VLOOKUP(E23,[1]!Costs[#Data],2,FALSE),"")</f>
        <v/>
      </c>
      <c r="G23" s="58">
        <v>0.17</v>
      </c>
      <c r="H23" s="59">
        <v>5</v>
      </c>
      <c r="I23" s="59">
        <v>12</v>
      </c>
      <c r="J23" s="60"/>
      <c r="K23" s="61">
        <f>IFERROR((((F23*G23)*H23)*I23)/D23,0)</f>
        <v>0</v>
      </c>
      <c r="L23" s="114" t="s">
        <v>81</v>
      </c>
    </row>
    <row r="24" spans="1:12" ht="101.5" x14ac:dyDescent="0.35">
      <c r="A24" s="32" t="s">
        <v>82</v>
      </c>
      <c r="B24" s="18" t="s">
        <v>8</v>
      </c>
      <c r="C24" s="56">
        <v>1</v>
      </c>
      <c r="D24" s="56">
        <v>1</v>
      </c>
      <c r="E24" s="18" t="s">
        <v>3</v>
      </c>
      <c r="F24" s="57">
        <v>32.659999999999997</v>
      </c>
      <c r="G24" s="58">
        <v>0.17</v>
      </c>
      <c r="H24" s="59">
        <v>5</v>
      </c>
      <c r="I24" s="59">
        <v>12</v>
      </c>
      <c r="J24" s="60"/>
      <c r="K24" s="61">
        <f t="shared" ref="K24" si="1">IFERROR((((F24*G24)*H24)*I24)/D24,0)</f>
        <v>333.13200000000001</v>
      </c>
      <c r="L24" s="103" t="s">
        <v>83</v>
      </c>
    </row>
    <row r="25" spans="1:12" ht="29" x14ac:dyDescent="0.35">
      <c r="A25" s="32" t="s">
        <v>84</v>
      </c>
      <c r="B25" s="18" t="s">
        <v>8</v>
      </c>
      <c r="C25" s="56">
        <v>1</v>
      </c>
      <c r="D25" s="56">
        <v>4</v>
      </c>
      <c r="E25" s="18" t="s">
        <v>5</v>
      </c>
      <c r="F25" s="57" t="str">
        <f>IFERROR(VLOOKUP(E25,[1]!Costs[#Data],2,FALSE),"")</f>
        <v/>
      </c>
      <c r="G25" s="58">
        <v>0.5</v>
      </c>
      <c r="H25" s="59">
        <v>5</v>
      </c>
      <c r="I25" s="59">
        <v>12</v>
      </c>
      <c r="J25" s="60"/>
      <c r="K25" s="61">
        <f>IFERROR((((F25*G25)*H25)*I25)/D25,0)</f>
        <v>0</v>
      </c>
      <c r="L25" s="114" t="s">
        <v>85</v>
      </c>
    </row>
    <row r="26" spans="1:12" ht="43.5" x14ac:dyDescent="0.35">
      <c r="A26" s="102" t="s">
        <v>86</v>
      </c>
      <c r="B26" s="18" t="s">
        <v>8</v>
      </c>
      <c r="C26" s="56">
        <v>1</v>
      </c>
      <c r="D26" s="56">
        <v>1</v>
      </c>
      <c r="E26" s="18" t="s">
        <v>5</v>
      </c>
      <c r="F26" s="57" t="str">
        <f>IFERROR(VLOOKUP(E26,[1]!Costs[#Data],2,FALSE),"")</f>
        <v/>
      </c>
      <c r="G26" s="58">
        <v>1</v>
      </c>
      <c r="H26" s="59">
        <v>5</v>
      </c>
      <c r="I26" s="59">
        <v>12</v>
      </c>
      <c r="J26" s="60"/>
      <c r="K26" s="61">
        <f>IFERROR((((F26*G26)*H26)*I26)/D26,0)</f>
        <v>0</v>
      </c>
      <c r="L26" s="114" t="s">
        <v>87</v>
      </c>
    </row>
    <row r="27" spans="1:12" ht="72.5" x14ac:dyDescent="0.35">
      <c r="A27" s="32" t="s">
        <v>88</v>
      </c>
      <c r="B27" s="18" t="s">
        <v>8</v>
      </c>
      <c r="C27" s="56">
        <v>1</v>
      </c>
      <c r="D27" s="56">
        <v>3</v>
      </c>
      <c r="E27" s="18" t="s">
        <v>5</v>
      </c>
      <c r="F27" s="57" t="str">
        <f>IFERROR(VLOOKUP(E27,[1]!Costs[#Data],2,FALSE),"")</f>
        <v/>
      </c>
      <c r="G27" s="58">
        <v>0.75</v>
      </c>
      <c r="H27" s="59">
        <v>5</v>
      </c>
      <c r="I27" s="59">
        <v>12</v>
      </c>
      <c r="J27" s="60"/>
      <c r="K27" s="61">
        <f>IFERROR((((F27*G27)*H27)*I27)/D27,0)</f>
        <v>0</v>
      </c>
      <c r="L27" s="103" t="s">
        <v>89</v>
      </c>
    </row>
    <row r="28" spans="1:12" ht="29" x14ac:dyDescent="0.35">
      <c r="A28" s="94" t="s">
        <v>90</v>
      </c>
      <c r="B28" s="55" t="s">
        <v>8</v>
      </c>
      <c r="C28" s="56">
        <v>1</v>
      </c>
      <c r="D28" s="56">
        <v>1</v>
      </c>
      <c r="E28" s="55" t="s">
        <v>5</v>
      </c>
      <c r="F28" s="57" t="str">
        <f>IFERROR(VLOOKUP(E28,[1]!Costs[#Data],2,FALSE),"")</f>
        <v/>
      </c>
      <c r="G28" s="58">
        <v>0.08</v>
      </c>
      <c r="H28" s="59">
        <v>30</v>
      </c>
      <c r="I28" s="59">
        <v>12</v>
      </c>
      <c r="J28" s="60"/>
      <c r="K28" s="61">
        <f>IFERROR((((F28*G28)*H28)*I28)/D28,0)</f>
        <v>0</v>
      </c>
      <c r="L28" s="113" t="s">
        <v>91</v>
      </c>
    </row>
    <row r="29" spans="1:12" ht="87" x14ac:dyDescent="0.35">
      <c r="A29" s="94" t="s">
        <v>92</v>
      </c>
      <c r="B29" s="55" t="s">
        <v>8</v>
      </c>
      <c r="C29" s="56">
        <v>1</v>
      </c>
      <c r="D29" s="56">
        <v>1</v>
      </c>
      <c r="E29" s="55" t="s">
        <v>5</v>
      </c>
      <c r="F29" s="57" t="str">
        <f>IFERROR(VLOOKUP(E29,[1]!Costs[#Data],2,FALSE),"")</f>
        <v/>
      </c>
      <c r="G29" s="58">
        <v>0.17</v>
      </c>
      <c r="H29" s="59">
        <v>10</v>
      </c>
      <c r="I29" s="59">
        <v>12</v>
      </c>
      <c r="J29" s="60"/>
      <c r="K29" s="61">
        <f>IFERROR((((F29*G29)*H29)*I29)/D29,0)</f>
        <v>0</v>
      </c>
      <c r="L29" s="113" t="s">
        <v>93</v>
      </c>
    </row>
    <row r="30" spans="1:12" ht="87" x14ac:dyDescent="0.35">
      <c r="A30" s="93" t="s">
        <v>72</v>
      </c>
      <c r="B30" s="55" t="s">
        <v>4</v>
      </c>
      <c r="C30" s="56">
        <v>1</v>
      </c>
      <c r="D30" s="56">
        <v>1</v>
      </c>
      <c r="E30" s="55" t="s">
        <v>3</v>
      </c>
      <c r="F30" s="57" t="str">
        <f>IFERROR(VLOOKUP(E30,[1]!Costs[#Data],2,FALSE),"")</f>
        <v/>
      </c>
      <c r="G30" s="58">
        <v>0.33</v>
      </c>
      <c r="H30" s="59">
        <v>5</v>
      </c>
      <c r="I30" s="59">
        <v>14</v>
      </c>
      <c r="J30" s="60"/>
      <c r="K30" s="61">
        <f t="shared" ref="K30:K41" si="2">IFERROR((((F30*G30)*H30)*I30)/D30,0)</f>
        <v>0</v>
      </c>
      <c r="L30" s="114" t="s">
        <v>73</v>
      </c>
    </row>
    <row r="31" spans="1:12" ht="87" x14ac:dyDescent="0.35">
      <c r="A31" s="55" t="s">
        <v>99</v>
      </c>
      <c r="B31" s="55" t="s">
        <v>4</v>
      </c>
      <c r="C31" s="56">
        <v>1</v>
      </c>
      <c r="D31" s="56">
        <v>1</v>
      </c>
      <c r="E31" s="55" t="s">
        <v>5</v>
      </c>
      <c r="F31" s="57" t="str">
        <f>IFERROR(VLOOKUP(E31,[1]!Costs[#Data],2,FALSE),"")</f>
        <v/>
      </c>
      <c r="G31" s="58">
        <v>0.25</v>
      </c>
      <c r="H31" s="59">
        <v>15</v>
      </c>
      <c r="I31" s="59">
        <v>14</v>
      </c>
      <c r="J31" s="60"/>
      <c r="K31" s="61">
        <f t="shared" si="2"/>
        <v>0</v>
      </c>
      <c r="L31" s="113" t="s">
        <v>100</v>
      </c>
    </row>
    <row r="32" spans="1:12" ht="58" x14ac:dyDescent="0.35">
      <c r="A32" s="32" t="s">
        <v>80</v>
      </c>
      <c r="B32" s="18" t="s">
        <v>4</v>
      </c>
      <c r="C32" s="56">
        <v>1</v>
      </c>
      <c r="D32" s="56">
        <v>3</v>
      </c>
      <c r="E32" s="18" t="s">
        <v>3</v>
      </c>
      <c r="F32" s="57" t="str">
        <f>IFERROR(VLOOKUP(E32,[1]!Costs[#Data],2,FALSE),"")</f>
        <v/>
      </c>
      <c r="G32" s="58">
        <v>0.17</v>
      </c>
      <c r="H32" s="59">
        <v>5</v>
      </c>
      <c r="I32" s="59">
        <v>14</v>
      </c>
      <c r="J32" s="60"/>
      <c r="K32" s="61">
        <f t="shared" si="2"/>
        <v>0</v>
      </c>
      <c r="L32" s="114" t="s">
        <v>81</v>
      </c>
    </row>
    <row r="33" spans="1:14" ht="58" x14ac:dyDescent="0.35">
      <c r="A33" s="32" t="s">
        <v>101</v>
      </c>
      <c r="B33" s="18" t="s">
        <v>4</v>
      </c>
      <c r="C33" s="56">
        <v>1</v>
      </c>
      <c r="D33" s="56">
        <v>3</v>
      </c>
      <c r="E33" s="18" t="s">
        <v>3</v>
      </c>
      <c r="F33" s="57" t="str">
        <f>IFERROR(VLOOKUP(E33,[1]!Costs[#Data],2,FALSE),"")</f>
        <v/>
      </c>
      <c r="G33" s="58">
        <v>0.17</v>
      </c>
      <c r="H33" s="59">
        <v>5</v>
      </c>
      <c r="I33" s="59">
        <v>14</v>
      </c>
      <c r="J33" s="60"/>
      <c r="K33" s="61">
        <f t="shared" si="2"/>
        <v>0</v>
      </c>
      <c r="L33" s="114" t="s">
        <v>102</v>
      </c>
    </row>
    <row r="34" spans="1:14" ht="43.5" x14ac:dyDescent="0.35">
      <c r="A34" s="32" t="s">
        <v>103</v>
      </c>
      <c r="B34" s="18" t="s">
        <v>4</v>
      </c>
      <c r="C34" s="56">
        <v>1</v>
      </c>
      <c r="D34" s="56">
        <v>5</v>
      </c>
      <c r="E34" s="18" t="s">
        <v>3</v>
      </c>
      <c r="F34" s="57" t="str">
        <f>IFERROR(VLOOKUP(E34,[1]!Costs[#Data],2,FALSE),"")</f>
        <v/>
      </c>
      <c r="G34" s="58">
        <v>0.5</v>
      </c>
      <c r="H34" s="59">
        <v>5</v>
      </c>
      <c r="I34" s="59">
        <v>14</v>
      </c>
      <c r="J34" s="60"/>
      <c r="K34" s="61">
        <f t="shared" si="2"/>
        <v>0</v>
      </c>
      <c r="L34" s="114" t="s">
        <v>104</v>
      </c>
    </row>
    <row r="35" spans="1:14" ht="29" x14ac:dyDescent="0.35">
      <c r="A35" s="32" t="s">
        <v>84</v>
      </c>
      <c r="B35" s="18" t="s">
        <v>4</v>
      </c>
      <c r="C35" s="56">
        <v>1</v>
      </c>
      <c r="D35" s="56">
        <v>4</v>
      </c>
      <c r="E35" s="18" t="s">
        <v>5</v>
      </c>
      <c r="F35" s="57" t="str">
        <f>IFERROR(VLOOKUP(E35,[1]!Costs[#Data],2,FALSE),"")</f>
        <v/>
      </c>
      <c r="G35" s="58">
        <v>0.5</v>
      </c>
      <c r="H35" s="59">
        <v>5</v>
      </c>
      <c r="I35" s="59">
        <v>14</v>
      </c>
      <c r="J35" s="60"/>
      <c r="K35" s="61">
        <f t="shared" si="2"/>
        <v>0</v>
      </c>
      <c r="L35" s="114" t="s">
        <v>85</v>
      </c>
    </row>
    <row r="36" spans="1:14" ht="72.5" x14ac:dyDescent="0.35">
      <c r="A36" s="102" t="s">
        <v>86</v>
      </c>
      <c r="B36" s="18" t="s">
        <v>4</v>
      </c>
      <c r="C36" s="56">
        <v>1</v>
      </c>
      <c r="D36" s="56">
        <v>3</v>
      </c>
      <c r="E36" s="18" t="s">
        <v>5</v>
      </c>
      <c r="F36" s="57" t="str">
        <f>IFERROR(VLOOKUP(E36,[1]!Costs[#Data],2,FALSE),"")</f>
        <v/>
      </c>
      <c r="G36" s="58">
        <v>1.5</v>
      </c>
      <c r="H36" s="59">
        <v>5</v>
      </c>
      <c r="I36" s="59">
        <v>14</v>
      </c>
      <c r="J36" s="60"/>
      <c r="K36" s="61">
        <f t="shared" si="2"/>
        <v>0</v>
      </c>
      <c r="L36" s="114" t="s">
        <v>105</v>
      </c>
    </row>
    <row r="37" spans="1:14" ht="58" x14ac:dyDescent="0.35">
      <c r="A37" s="32" t="s">
        <v>106</v>
      </c>
      <c r="B37" s="18" t="s">
        <v>4</v>
      </c>
      <c r="C37" s="56">
        <v>1</v>
      </c>
      <c r="D37" s="56">
        <v>1</v>
      </c>
      <c r="E37" s="18" t="s">
        <v>5</v>
      </c>
      <c r="F37" s="57" t="str">
        <f>IFERROR(VLOOKUP(E37,[1]!Costs[#Data],2,FALSE),"")</f>
        <v/>
      </c>
      <c r="G37" s="58">
        <v>1</v>
      </c>
      <c r="H37" s="59">
        <v>2</v>
      </c>
      <c r="I37" s="59">
        <v>14</v>
      </c>
      <c r="J37" s="60"/>
      <c r="K37" s="61">
        <f t="shared" si="2"/>
        <v>0</v>
      </c>
      <c r="L37" s="114" t="s">
        <v>107</v>
      </c>
    </row>
    <row r="38" spans="1:14" ht="72.5" x14ac:dyDescent="0.35">
      <c r="A38" s="32" t="s">
        <v>88</v>
      </c>
      <c r="B38" s="18" t="s">
        <v>4</v>
      </c>
      <c r="C38" s="56">
        <v>1</v>
      </c>
      <c r="D38" s="56">
        <v>3</v>
      </c>
      <c r="E38" s="18" t="s">
        <v>5</v>
      </c>
      <c r="F38" s="57" t="str">
        <f>IFERROR(VLOOKUP(E38,[1]!Costs[#Data],2,FALSE),"")</f>
        <v/>
      </c>
      <c r="G38" s="58">
        <v>0.75</v>
      </c>
      <c r="H38" s="59">
        <v>5</v>
      </c>
      <c r="I38" s="59">
        <v>14</v>
      </c>
      <c r="J38" s="60"/>
      <c r="K38" s="61">
        <f t="shared" si="2"/>
        <v>0</v>
      </c>
      <c r="L38" s="103" t="s">
        <v>89</v>
      </c>
    </row>
    <row r="39" spans="1:14" ht="29" x14ac:dyDescent="0.35">
      <c r="A39" s="116" t="s">
        <v>96</v>
      </c>
      <c r="B39" s="117" t="s">
        <v>4</v>
      </c>
      <c r="C39" s="118">
        <v>1</v>
      </c>
      <c r="D39" s="118">
        <v>1</v>
      </c>
      <c r="E39" s="117" t="s">
        <v>3</v>
      </c>
      <c r="F39" s="119" t="str">
        <f>IFERROR(VLOOKUP(E39,[1]!Costs[#Data],2,FALSE),"")</f>
        <v/>
      </c>
      <c r="G39" s="120">
        <v>0.33</v>
      </c>
      <c r="H39" s="121">
        <v>5</v>
      </c>
      <c r="I39" s="121">
        <v>14</v>
      </c>
      <c r="J39" s="122"/>
      <c r="K39" s="123">
        <f t="shared" si="2"/>
        <v>0</v>
      </c>
      <c r="L39" s="125" t="s">
        <v>108</v>
      </c>
    </row>
    <row r="40" spans="1:14" ht="72.5" x14ac:dyDescent="0.35">
      <c r="A40" s="55" t="s">
        <v>109</v>
      </c>
      <c r="B40" s="117" t="s">
        <v>4</v>
      </c>
      <c r="C40" s="118">
        <v>1</v>
      </c>
      <c r="D40" s="118">
        <v>1</v>
      </c>
      <c r="E40" s="117" t="s">
        <v>5</v>
      </c>
      <c r="F40" s="119" t="str">
        <f>IFERROR(VLOOKUP(E40,[1]!Costs[#Data],2,FALSE),"")</f>
        <v/>
      </c>
      <c r="G40" s="120">
        <v>0.5</v>
      </c>
      <c r="H40" s="121">
        <v>2</v>
      </c>
      <c r="I40" s="121">
        <v>14</v>
      </c>
      <c r="J40" s="122"/>
      <c r="K40" s="123">
        <f>IFERROR((((F40*G40)*H40)*I40)/D40,0)</f>
        <v>0</v>
      </c>
      <c r="L40" s="125" t="s">
        <v>110</v>
      </c>
    </row>
    <row r="41" spans="1:14" ht="53.15" customHeight="1" x14ac:dyDescent="0.35">
      <c r="A41" s="32" t="s">
        <v>111</v>
      </c>
      <c r="B41" s="18" t="s">
        <v>4</v>
      </c>
      <c r="C41" s="56">
        <v>1</v>
      </c>
      <c r="D41" s="56">
        <v>3</v>
      </c>
      <c r="E41" s="18" t="s">
        <v>5</v>
      </c>
      <c r="F41" s="57" t="str">
        <f>IFERROR(VLOOKUP(E41,[1]!Costs[#Data],2,FALSE),"")</f>
        <v/>
      </c>
      <c r="G41" s="58">
        <v>0.33</v>
      </c>
      <c r="H41" s="59">
        <v>5</v>
      </c>
      <c r="I41" s="59">
        <v>14</v>
      </c>
      <c r="J41" s="60"/>
      <c r="K41" s="61">
        <f t="shared" si="2"/>
        <v>0</v>
      </c>
      <c r="L41" s="114" t="s">
        <v>112</v>
      </c>
    </row>
    <row r="42" spans="1:14" ht="87" x14ac:dyDescent="0.35">
      <c r="A42" s="126" t="s">
        <v>113</v>
      </c>
      <c r="B42" s="117" t="s">
        <v>4</v>
      </c>
      <c r="C42" s="118">
        <v>1</v>
      </c>
      <c r="D42" s="118">
        <v>1</v>
      </c>
      <c r="E42" s="127" t="s">
        <v>5</v>
      </c>
      <c r="F42" s="119" t="str">
        <f>IFERROR(VLOOKUP(E42,[1]!Costs[#Data],2,FALSE),"")</f>
        <v/>
      </c>
      <c r="G42" s="120">
        <v>0.17</v>
      </c>
      <c r="H42" s="121">
        <v>3</v>
      </c>
      <c r="I42" s="121">
        <v>14</v>
      </c>
      <c r="J42" s="122"/>
      <c r="K42" s="123">
        <f>IFERROR((((F42*G42)*H42)*I42)/D42,0)</f>
        <v>0</v>
      </c>
      <c r="L42" s="125" t="s">
        <v>114</v>
      </c>
    </row>
    <row r="43" spans="1:14" ht="29" x14ac:dyDescent="0.35">
      <c r="A43" s="47" t="s">
        <v>24</v>
      </c>
      <c r="B43" s="48"/>
      <c r="C43" s="20"/>
      <c r="D43" s="20"/>
      <c r="G43" s="22"/>
      <c r="H43" s="23"/>
      <c r="I43" s="23"/>
      <c r="K43" s="24"/>
      <c r="N43" s="25"/>
    </row>
    <row r="44" spans="1:14" x14ac:dyDescent="0.35">
      <c r="A44" s="47"/>
      <c r="B44" s="48"/>
      <c r="C44" s="20"/>
      <c r="D44" s="20"/>
      <c r="G44" s="22"/>
      <c r="H44" s="23"/>
      <c r="I44" s="23"/>
      <c r="K44" s="24"/>
      <c r="N44" s="25"/>
    </row>
    <row r="45" spans="1:14" x14ac:dyDescent="0.35">
      <c r="A45" s="47"/>
      <c r="B45" s="48"/>
      <c r="C45" s="20"/>
      <c r="D45" s="20"/>
      <c r="G45" s="22"/>
      <c r="H45" s="23"/>
      <c r="I45" s="23"/>
      <c r="K45" s="24"/>
      <c r="N45" s="25"/>
    </row>
    <row r="46" spans="1:14" ht="72.5" x14ac:dyDescent="0.35">
      <c r="A46" s="40" t="s">
        <v>25</v>
      </c>
      <c r="B46" s="41" t="s">
        <v>26</v>
      </c>
      <c r="C46" s="42" t="s">
        <v>27</v>
      </c>
      <c r="D46" s="42" t="s">
        <v>28</v>
      </c>
      <c r="E46" s="43" t="s">
        <v>29</v>
      </c>
      <c r="F46" s="44" t="s">
        <v>30</v>
      </c>
      <c r="G46" s="44" t="s">
        <v>31</v>
      </c>
      <c r="H46" s="44" t="s">
        <v>32</v>
      </c>
      <c r="I46" s="44" t="s">
        <v>33</v>
      </c>
      <c r="J46" s="49" t="s">
        <v>21</v>
      </c>
      <c r="K46" s="45" t="s">
        <v>34</v>
      </c>
      <c r="L46" s="46" t="s">
        <v>35</v>
      </c>
    </row>
    <row r="47" spans="1:14" x14ac:dyDescent="0.35">
      <c r="A47" s="32"/>
      <c r="B47" s="18"/>
      <c r="C47" s="56"/>
      <c r="D47" s="56"/>
      <c r="E47" s="67"/>
      <c r="F47" s="68"/>
      <c r="G47" s="58"/>
      <c r="H47" s="59"/>
      <c r="I47" s="59"/>
      <c r="J47" s="60"/>
      <c r="K47" s="61"/>
      <c r="L47" s="39"/>
    </row>
    <row r="48" spans="1:14" x14ac:dyDescent="0.35">
      <c r="A48" s="55"/>
      <c r="B48" s="55"/>
      <c r="C48" s="56"/>
      <c r="D48" s="56"/>
      <c r="E48" s="67"/>
      <c r="F48" s="68"/>
      <c r="G48" s="58"/>
      <c r="H48" s="59"/>
      <c r="I48" s="59"/>
      <c r="J48" s="60"/>
      <c r="K48" s="61">
        <f>IFERROR((((F48*G48)*H48)*I48)/D48,0)</f>
        <v>0</v>
      </c>
      <c r="L48" s="69"/>
    </row>
    <row r="49" spans="1:12" x14ac:dyDescent="0.35">
      <c r="A49" s="32"/>
      <c r="B49" s="18"/>
      <c r="C49" s="56"/>
      <c r="D49" s="56"/>
      <c r="E49" s="67"/>
      <c r="F49" s="68"/>
      <c r="G49" s="58"/>
      <c r="H49" s="59"/>
      <c r="I49" s="59"/>
      <c r="J49" s="60"/>
      <c r="K49" s="61">
        <f t="shared" si="0"/>
        <v>0</v>
      </c>
      <c r="L49" s="39"/>
    </row>
    <row r="50" spans="1:12" x14ac:dyDescent="0.35">
      <c r="A50" s="55"/>
      <c r="B50" s="55"/>
      <c r="C50" s="56"/>
      <c r="D50" s="56"/>
      <c r="E50" s="67"/>
      <c r="F50" s="68"/>
      <c r="G50" s="58"/>
      <c r="H50" s="59"/>
      <c r="I50" s="59"/>
      <c r="J50" s="60"/>
      <c r="K50" s="61">
        <f>IFERROR((((F50*G50)*H50)*I50)/D50,0)</f>
        <v>0</v>
      </c>
      <c r="L50" s="69"/>
    </row>
    <row r="51" spans="1:12" x14ac:dyDescent="0.35">
      <c r="A51" s="32"/>
      <c r="B51" s="18"/>
      <c r="C51" s="56"/>
      <c r="D51" s="56"/>
      <c r="E51" s="67"/>
      <c r="F51" s="68"/>
      <c r="G51" s="58"/>
      <c r="H51" s="59"/>
      <c r="I51" s="59"/>
      <c r="J51" s="60"/>
      <c r="K51" s="61">
        <f t="shared" ref="K51:K54" si="3">IFERROR((((F51*G51)*H51)*I51)/D51,0)</f>
        <v>0</v>
      </c>
      <c r="L51" s="39"/>
    </row>
    <row r="52" spans="1:12" x14ac:dyDescent="0.35">
      <c r="A52" s="32"/>
      <c r="B52" s="18"/>
      <c r="C52" s="56"/>
      <c r="D52" s="56"/>
      <c r="E52" s="67"/>
      <c r="F52" s="68"/>
      <c r="G52" s="58"/>
      <c r="H52" s="59"/>
      <c r="I52" s="59"/>
      <c r="J52" s="60"/>
      <c r="K52" s="61">
        <f t="shared" si="3"/>
        <v>0</v>
      </c>
      <c r="L52" s="39"/>
    </row>
    <row r="53" spans="1:12" x14ac:dyDescent="0.35">
      <c r="A53" s="32"/>
      <c r="B53" s="18"/>
      <c r="C53" s="56"/>
      <c r="D53" s="56"/>
      <c r="E53" s="67"/>
      <c r="F53" s="68"/>
      <c r="G53" s="58"/>
      <c r="H53" s="59"/>
      <c r="I53" s="59"/>
      <c r="J53" s="60"/>
      <c r="K53" s="61">
        <f t="shared" si="3"/>
        <v>0</v>
      </c>
      <c r="L53" s="39"/>
    </row>
    <row r="54" spans="1:12" x14ac:dyDescent="0.35">
      <c r="A54" s="32"/>
      <c r="B54" s="18"/>
      <c r="C54" s="56"/>
      <c r="D54" s="56"/>
      <c r="E54" s="67"/>
      <c r="F54" s="68"/>
      <c r="G54" s="58"/>
      <c r="H54" s="59"/>
      <c r="I54" s="59"/>
      <c r="J54" s="60"/>
      <c r="K54" s="61">
        <f t="shared" si="3"/>
        <v>0</v>
      </c>
      <c r="L54" s="39"/>
    </row>
    <row r="55" spans="1:12" x14ac:dyDescent="0.35">
      <c r="A55" s="26"/>
    </row>
    <row r="56" spans="1:12" ht="15" thickBot="1" x14ac:dyDescent="0.4">
      <c r="H56" s="134" t="s">
        <v>36</v>
      </c>
      <c r="I56" s="135"/>
      <c r="J56" s="136"/>
      <c r="K56" s="29">
        <f>SUM(K7:K50)</f>
        <v>694.02499999999998</v>
      </c>
    </row>
    <row r="57" spans="1:12" ht="15" thickTop="1" x14ac:dyDescent="0.35">
      <c r="A57" s="27"/>
    </row>
    <row r="58" spans="1:12" x14ac:dyDescent="0.35">
      <c r="A58" s="28"/>
      <c r="B58" s="28"/>
      <c r="D58" s="15"/>
      <c r="E58" s="15"/>
      <c r="F58" s="15"/>
      <c r="G58" s="15"/>
      <c r="H58" s="15"/>
      <c r="I58" s="51" t="s">
        <v>37</v>
      </c>
      <c r="J58" s="53" t="s">
        <v>21</v>
      </c>
      <c r="K58" s="50" t="s">
        <v>38</v>
      </c>
      <c r="L58" s="54" t="s">
        <v>23</v>
      </c>
    </row>
    <row r="59" spans="1:12" x14ac:dyDescent="0.35">
      <c r="A59" s="28"/>
      <c r="B59" s="28"/>
      <c r="I59" s="52"/>
      <c r="J59" s="60"/>
      <c r="K59" s="61"/>
      <c r="L59" s="39"/>
    </row>
    <row r="60" spans="1:12" x14ac:dyDescent="0.35">
      <c r="A60" s="28"/>
      <c r="B60" s="28"/>
      <c r="I60" s="52"/>
      <c r="J60" s="60"/>
      <c r="K60" s="61"/>
      <c r="L60" s="39"/>
    </row>
    <row r="61" spans="1:12" x14ac:dyDescent="0.35">
      <c r="A61" s="28"/>
      <c r="B61" s="28"/>
      <c r="I61" s="52"/>
      <c r="J61" s="60"/>
      <c r="K61" s="61">
        <v>0</v>
      </c>
      <c r="L61" s="39"/>
    </row>
    <row r="62" spans="1:12" x14ac:dyDescent="0.35">
      <c r="A62" s="28"/>
      <c r="B62" s="28"/>
      <c r="I62" s="52"/>
      <c r="J62" s="60"/>
      <c r="K62" s="61">
        <v>0</v>
      </c>
      <c r="L62" s="39"/>
    </row>
    <row r="63" spans="1:12" x14ac:dyDescent="0.35">
      <c r="I63" s="52"/>
      <c r="J63" s="60"/>
      <c r="K63" s="61">
        <v>0</v>
      </c>
      <c r="L63" s="39"/>
    </row>
    <row r="64" spans="1:12" x14ac:dyDescent="0.35">
      <c r="I64" s="52"/>
      <c r="J64" s="60"/>
      <c r="K64" s="61">
        <v>0</v>
      </c>
      <c r="L64" s="39"/>
    </row>
    <row r="65" spans="9:12" x14ac:dyDescent="0.35">
      <c r="I65" s="52"/>
      <c r="J65" s="60"/>
      <c r="K65" s="61">
        <v>0</v>
      </c>
      <c r="L65" s="39"/>
    </row>
    <row r="67" spans="9:12" ht="15" thickBot="1" x14ac:dyDescent="0.4">
      <c r="I67" s="62" t="s">
        <v>40</v>
      </c>
      <c r="J67" s="62"/>
      <c r="K67" s="30">
        <f>SUM(K59:K65)</f>
        <v>0</v>
      </c>
    </row>
    <row r="68" spans="9:12" ht="15" thickTop="1" x14ac:dyDescent="0.35"/>
    <row r="69" spans="9:12" ht="15" thickBot="1" x14ac:dyDescent="0.4">
      <c r="I69" s="7" t="s">
        <v>41</v>
      </c>
      <c r="J69" s="9"/>
      <c r="K69" s="31">
        <f>K56+K67</f>
        <v>694.02499999999998</v>
      </c>
    </row>
    <row r="70" spans="9:12" ht="15" thickTop="1" x14ac:dyDescent="0.35"/>
  </sheetData>
  <protectedRanges>
    <protectedRange sqref="H56:K56 A7:B7 A46:B46 D58:I58 I67:K67 J69:K69 K58:K65 K47:K54 F47:F54 K8:K41 F8:F41" name="Locked cells_3"/>
  </protectedRanges>
  <mergeCells count="3">
    <mergeCell ref="H56:J56"/>
    <mergeCell ref="A1:L2"/>
    <mergeCell ref="B4:E4"/>
  </mergeCells>
  <dataValidations count="1">
    <dataValidation type="list" allowBlank="1" showInputMessage="1" showErrorMessage="1" sqref="B8:B42" xr:uid="{54C4E4AB-2013-4CA5-903A-01485AB5A78A}">
      <formula1>"Spring,Summer,Autumn"</formula1>
    </dataValidation>
  </dataValidations>
  <pageMargins left="0.7" right="0.7" top="0.75" bottom="0.75" header="0.3" footer="0.3"/>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C9576-F66B-42BE-BBE5-41CE1C4C1BD5}">
  <dimension ref="A1:N53"/>
  <sheetViews>
    <sheetView topLeftCell="A12" workbookViewId="0">
      <selection activeCell="A13" sqref="A13"/>
    </sheetView>
  </sheetViews>
  <sheetFormatPr defaultColWidth="8.7265625" defaultRowHeight="14.5" x14ac:dyDescent="0.35"/>
  <cols>
    <col min="1" max="1" width="35.81640625" style="16" customWidth="1"/>
    <col min="2" max="2" width="13.7265625" style="16" customWidth="1"/>
    <col min="3" max="4" width="10.7265625" style="16" customWidth="1"/>
    <col min="5" max="5" width="18.7265625" style="16" customWidth="1"/>
    <col min="6" max="6" width="20.81640625" style="16" customWidth="1"/>
    <col min="7" max="7" width="12" style="16" bestFit="1" customWidth="1"/>
    <col min="8" max="8" width="12.54296875" style="16" customWidth="1"/>
    <col min="9" max="9" width="33.26953125" style="16" customWidth="1"/>
    <col min="10" max="10" width="11.81640625" style="16" customWidth="1"/>
    <col min="11" max="11" width="30.26953125" style="16" customWidth="1"/>
    <col min="12" max="12" width="54.54296875" style="16" customWidth="1"/>
    <col min="13" max="13" width="24.26953125" style="16" customWidth="1"/>
    <col min="14" max="16384" width="8.7265625" style="16"/>
  </cols>
  <sheetData>
    <row r="1" spans="1:12" ht="15" customHeight="1" x14ac:dyDescent="0.35">
      <c r="A1" s="129" t="s">
        <v>10</v>
      </c>
      <c r="B1" s="130"/>
      <c r="C1" s="130"/>
      <c r="D1" s="130"/>
      <c r="E1" s="130"/>
      <c r="F1" s="130"/>
      <c r="G1" s="130"/>
      <c r="H1" s="130"/>
      <c r="I1" s="130"/>
      <c r="J1" s="130"/>
      <c r="K1" s="130"/>
      <c r="L1" s="130"/>
    </row>
    <row r="2" spans="1:12" ht="15" customHeight="1" x14ac:dyDescent="0.35">
      <c r="A2" s="131"/>
      <c r="B2" s="132"/>
      <c r="C2" s="132"/>
      <c r="D2" s="132"/>
      <c r="E2" s="132"/>
      <c r="F2" s="132"/>
      <c r="G2" s="132"/>
      <c r="H2" s="132"/>
      <c r="I2" s="132"/>
      <c r="J2" s="132"/>
      <c r="K2" s="132"/>
      <c r="L2" s="132"/>
    </row>
    <row r="3" spans="1:12" ht="5.5" customHeight="1" x14ac:dyDescent="0.35"/>
    <row r="4" spans="1:12" ht="23.5" x14ac:dyDescent="0.55000000000000004">
      <c r="A4" s="63"/>
      <c r="B4" s="133" t="s">
        <v>11</v>
      </c>
      <c r="C4" s="133"/>
      <c r="D4" s="133"/>
      <c r="E4" s="133"/>
      <c r="F4" s="17"/>
      <c r="G4" s="17"/>
      <c r="H4" s="17"/>
      <c r="I4" s="17"/>
      <c r="J4" s="17"/>
      <c r="K4" s="17"/>
      <c r="L4" s="17"/>
    </row>
    <row r="5" spans="1:12" ht="4.9000000000000004" customHeight="1" x14ac:dyDescent="0.35"/>
    <row r="6" spans="1:12" ht="40.15" customHeight="1" x14ac:dyDescent="0.35"/>
    <row r="7" spans="1:12" ht="72.5" x14ac:dyDescent="0.35">
      <c r="A7" s="35" t="s">
        <v>12</v>
      </c>
      <c r="B7" s="36" t="s">
        <v>13</v>
      </c>
      <c r="C7" s="37" t="s">
        <v>14</v>
      </c>
      <c r="D7" s="37" t="s">
        <v>15</v>
      </c>
      <c r="E7" s="38" t="s">
        <v>16</v>
      </c>
      <c r="F7" s="37" t="s">
        <v>17</v>
      </c>
      <c r="G7" s="37" t="s">
        <v>18</v>
      </c>
      <c r="H7" s="37" t="s">
        <v>19</v>
      </c>
      <c r="I7" s="37" t="s">
        <v>20</v>
      </c>
      <c r="J7" s="64" t="s">
        <v>21</v>
      </c>
      <c r="K7" s="65" t="s">
        <v>22</v>
      </c>
      <c r="L7" s="66" t="s">
        <v>23</v>
      </c>
    </row>
    <row r="8" spans="1:12" ht="29" x14ac:dyDescent="0.35">
      <c r="A8" s="93" t="s">
        <v>115</v>
      </c>
      <c r="B8" s="55" t="s">
        <v>8</v>
      </c>
      <c r="C8" s="56">
        <v>1</v>
      </c>
      <c r="D8" s="56">
        <v>1</v>
      </c>
      <c r="E8" s="55" t="s">
        <v>3</v>
      </c>
      <c r="F8" s="57" t="str">
        <f>IFERROR(VLOOKUP(E8,[2]!Costs[#Data],2,FALSE),"")</f>
        <v/>
      </c>
      <c r="G8" s="58">
        <v>0.17</v>
      </c>
      <c r="H8" s="59">
        <v>10</v>
      </c>
      <c r="I8" s="59">
        <v>13</v>
      </c>
      <c r="J8" s="60"/>
      <c r="K8" s="74">
        <f>IFERROR((((F8*G8)*H8)*I8)/D8,0)</f>
        <v>0</v>
      </c>
      <c r="L8" s="34" t="s">
        <v>116</v>
      </c>
    </row>
    <row r="9" spans="1:12" s="100" customFormat="1" ht="72.5" x14ac:dyDescent="0.35">
      <c r="A9" s="93" t="s">
        <v>117</v>
      </c>
      <c r="B9" s="94" t="s">
        <v>8</v>
      </c>
      <c r="C9" s="95">
        <v>1</v>
      </c>
      <c r="D9" s="95">
        <v>3</v>
      </c>
      <c r="E9" s="94" t="s">
        <v>5</v>
      </c>
      <c r="F9" s="57" t="str">
        <f>IFERROR(VLOOKUP(E9,[2]!Costs[#Data],2,FALSE),"")</f>
        <v/>
      </c>
      <c r="G9" s="96">
        <v>0.5</v>
      </c>
      <c r="H9" s="97">
        <v>1</v>
      </c>
      <c r="I9" s="97">
        <v>10</v>
      </c>
      <c r="J9" s="98"/>
      <c r="K9" s="99">
        <f t="shared" ref="K9:K24" si="0">IFERROR((((F9*G9)*H9)*I9)/D9,0)</f>
        <v>0</v>
      </c>
      <c r="L9" s="34" t="s">
        <v>118</v>
      </c>
    </row>
    <row r="10" spans="1:12" ht="29" x14ac:dyDescent="0.35">
      <c r="A10" s="33" t="s">
        <v>119</v>
      </c>
      <c r="B10" s="55" t="s">
        <v>8</v>
      </c>
      <c r="C10" s="56">
        <v>1</v>
      </c>
      <c r="D10" s="56">
        <v>1</v>
      </c>
      <c r="E10" s="55" t="s">
        <v>5</v>
      </c>
      <c r="F10" s="57" t="str">
        <f>IFERROR(VLOOKUP(E10,[2]!Costs[#Data],2,FALSE),"")</f>
        <v/>
      </c>
      <c r="G10" s="58">
        <v>0.25</v>
      </c>
      <c r="H10" s="59">
        <v>5</v>
      </c>
      <c r="I10" s="59">
        <v>10</v>
      </c>
      <c r="J10" s="60"/>
      <c r="K10" s="61">
        <f t="shared" si="0"/>
        <v>0</v>
      </c>
      <c r="L10" s="34" t="s">
        <v>120</v>
      </c>
    </row>
    <row r="11" spans="1:12" ht="58" x14ac:dyDescent="0.35">
      <c r="A11" s="93" t="s">
        <v>121</v>
      </c>
      <c r="B11" s="94" t="s">
        <v>8</v>
      </c>
      <c r="C11" s="95">
        <v>1</v>
      </c>
      <c r="D11" s="95">
        <v>1</v>
      </c>
      <c r="E11" s="94" t="s">
        <v>5</v>
      </c>
      <c r="F11" s="101" t="str">
        <f>IFERROR(VLOOKUP(E11,[2]!Costs[#Data],2,FALSE),"")</f>
        <v/>
      </c>
      <c r="G11" s="96">
        <v>0.25</v>
      </c>
      <c r="H11" s="97">
        <v>11</v>
      </c>
      <c r="I11" s="97">
        <v>13</v>
      </c>
      <c r="J11" s="98"/>
      <c r="K11" s="99">
        <f t="shared" si="0"/>
        <v>0</v>
      </c>
      <c r="L11" s="34" t="s">
        <v>122</v>
      </c>
    </row>
    <row r="12" spans="1:12" ht="29" x14ac:dyDescent="0.35">
      <c r="A12" s="93" t="s">
        <v>123</v>
      </c>
      <c r="B12" s="55" t="s">
        <v>8</v>
      </c>
      <c r="C12" s="56">
        <v>1</v>
      </c>
      <c r="D12" s="56">
        <v>1</v>
      </c>
      <c r="E12" s="55" t="s">
        <v>5</v>
      </c>
      <c r="F12" s="57" t="str">
        <f>IFERROR(VLOOKUP(E12,[2]!Costs[#Data],2,FALSE),"")</f>
        <v/>
      </c>
      <c r="G12" s="58">
        <v>0.33</v>
      </c>
      <c r="H12" s="59">
        <v>2</v>
      </c>
      <c r="I12" s="59">
        <v>13</v>
      </c>
      <c r="J12" s="60"/>
      <c r="K12" s="61">
        <f t="shared" si="0"/>
        <v>0</v>
      </c>
      <c r="L12" s="34" t="s">
        <v>124</v>
      </c>
    </row>
    <row r="13" spans="1:12" ht="71.150000000000006" customHeight="1" x14ac:dyDescent="0.35">
      <c r="A13" s="93" t="s">
        <v>125</v>
      </c>
      <c r="B13" s="55" t="s">
        <v>4</v>
      </c>
      <c r="C13" s="56">
        <v>1</v>
      </c>
      <c r="D13" s="56">
        <v>1</v>
      </c>
      <c r="E13" s="55" t="s">
        <v>3</v>
      </c>
      <c r="F13" s="57" t="str">
        <f>IFERROR(VLOOKUP(E13,[2]!Costs[#Data],2,FALSE),"")</f>
        <v/>
      </c>
      <c r="G13" s="58">
        <v>0.17</v>
      </c>
      <c r="H13" s="59">
        <v>10</v>
      </c>
      <c r="I13" s="59">
        <v>13</v>
      </c>
      <c r="J13" s="60"/>
      <c r="K13" s="61">
        <f t="shared" si="0"/>
        <v>0</v>
      </c>
      <c r="L13" s="34" t="s">
        <v>126</v>
      </c>
    </row>
    <row r="14" spans="1:12" ht="90.65" customHeight="1" x14ac:dyDescent="0.35">
      <c r="A14" s="93" t="s">
        <v>127</v>
      </c>
      <c r="B14" s="55" t="s">
        <v>4</v>
      </c>
      <c r="C14" s="56">
        <v>1</v>
      </c>
      <c r="D14" s="56">
        <v>5</v>
      </c>
      <c r="E14" s="55" t="s">
        <v>3</v>
      </c>
      <c r="F14" s="57" t="str">
        <f>IFERROR(VLOOKUP(E14,[2]!Costs[#Data],2,FALSE),"")</f>
        <v/>
      </c>
      <c r="G14" s="58">
        <v>3</v>
      </c>
      <c r="H14" s="59">
        <v>5</v>
      </c>
      <c r="I14" s="59">
        <v>13</v>
      </c>
      <c r="J14" s="60"/>
      <c r="K14" s="61">
        <f t="shared" si="0"/>
        <v>0</v>
      </c>
      <c r="L14" s="34" t="s">
        <v>128</v>
      </c>
    </row>
    <row r="15" spans="1:12" ht="70" customHeight="1" x14ac:dyDescent="0.35">
      <c r="A15" s="93" t="s">
        <v>129</v>
      </c>
      <c r="B15" s="55" t="s">
        <v>4</v>
      </c>
      <c r="C15" s="56">
        <v>1</v>
      </c>
      <c r="D15" s="56">
        <v>4</v>
      </c>
      <c r="E15" s="55" t="s">
        <v>5</v>
      </c>
      <c r="F15" s="57" t="str">
        <f>IFERROR(VLOOKUP(E15,[2]!Costs[#Data],2,FALSE),"")</f>
        <v/>
      </c>
      <c r="G15" s="58">
        <v>0.5</v>
      </c>
      <c r="H15" s="59">
        <v>1</v>
      </c>
      <c r="I15" s="59">
        <v>13</v>
      </c>
      <c r="J15" s="60"/>
      <c r="K15" s="61">
        <f t="shared" si="0"/>
        <v>0</v>
      </c>
      <c r="L15" s="34" t="s">
        <v>130</v>
      </c>
    </row>
    <row r="16" spans="1:12" ht="55.5" customHeight="1" x14ac:dyDescent="0.35">
      <c r="A16" s="93" t="s">
        <v>131</v>
      </c>
      <c r="B16" s="55" t="s">
        <v>4</v>
      </c>
      <c r="C16" s="56">
        <v>1</v>
      </c>
      <c r="D16" s="56">
        <v>6</v>
      </c>
      <c r="E16" s="55" t="s">
        <v>5</v>
      </c>
      <c r="F16" s="57" t="str">
        <f>IFERROR(VLOOKUP(E16,[2]!Costs[#Data],2,FALSE),"")</f>
        <v/>
      </c>
      <c r="G16" s="58">
        <v>0.5</v>
      </c>
      <c r="H16" s="59">
        <v>3</v>
      </c>
      <c r="I16" s="59">
        <v>13</v>
      </c>
      <c r="J16" s="60"/>
      <c r="K16" s="61">
        <f t="shared" si="0"/>
        <v>0</v>
      </c>
      <c r="L16" s="34" t="s">
        <v>132</v>
      </c>
    </row>
    <row r="17" spans="1:14" ht="53.5" customHeight="1" x14ac:dyDescent="0.35">
      <c r="A17" s="93" t="s">
        <v>133</v>
      </c>
      <c r="B17" s="55" t="s">
        <v>4</v>
      </c>
      <c r="C17" s="56">
        <v>1</v>
      </c>
      <c r="D17" s="56">
        <v>1</v>
      </c>
      <c r="E17" s="55" t="s">
        <v>5</v>
      </c>
      <c r="F17" s="57" t="str">
        <f>IFERROR(VLOOKUP(E17,[2]!Costs[#Data],2,FALSE),"")</f>
        <v/>
      </c>
      <c r="G17" s="58">
        <v>0.5</v>
      </c>
      <c r="H17" s="59">
        <v>2</v>
      </c>
      <c r="I17" s="59">
        <v>13</v>
      </c>
      <c r="J17" s="60"/>
      <c r="K17" s="61">
        <f t="shared" si="0"/>
        <v>0</v>
      </c>
      <c r="L17" s="34" t="s">
        <v>134</v>
      </c>
    </row>
    <row r="18" spans="1:14" ht="48.65" customHeight="1" x14ac:dyDescent="0.35">
      <c r="A18" s="93" t="s">
        <v>135</v>
      </c>
      <c r="B18" s="55" t="s">
        <v>4</v>
      </c>
      <c r="C18" s="56">
        <v>1</v>
      </c>
      <c r="D18" s="56">
        <v>6</v>
      </c>
      <c r="E18" s="55" t="s">
        <v>3</v>
      </c>
      <c r="F18" s="57" t="str">
        <f>IFERROR(VLOOKUP(E18,[2]!Costs[#Data],2,FALSE),"")</f>
        <v/>
      </c>
      <c r="G18" s="58">
        <v>0.5</v>
      </c>
      <c r="H18" s="59">
        <v>1</v>
      </c>
      <c r="I18" s="59">
        <v>12</v>
      </c>
      <c r="J18" s="60"/>
      <c r="K18" s="61">
        <f t="shared" si="0"/>
        <v>0</v>
      </c>
      <c r="L18" s="34" t="s">
        <v>136</v>
      </c>
    </row>
    <row r="19" spans="1:14" ht="13.5" customHeight="1" x14ac:dyDescent="0.35">
      <c r="A19" s="104"/>
      <c r="B19" s="105"/>
      <c r="C19" s="106"/>
      <c r="D19" s="106"/>
      <c r="E19" s="105"/>
      <c r="F19" s="107" t="str">
        <f>IFERROR(VLOOKUP(E19,[2]!Costs[#Data],2,FALSE),"")</f>
        <v/>
      </c>
      <c r="G19" s="108"/>
      <c r="H19" s="109"/>
      <c r="I19" s="109"/>
      <c r="J19" s="110"/>
      <c r="K19" s="111">
        <f t="shared" si="0"/>
        <v>0</v>
      </c>
      <c r="L19" s="112"/>
    </row>
    <row r="20" spans="1:14" ht="70" customHeight="1" x14ac:dyDescent="0.35">
      <c r="A20" s="93" t="s">
        <v>137</v>
      </c>
      <c r="B20" s="55" t="s">
        <v>6</v>
      </c>
      <c r="C20" s="56">
        <v>1</v>
      </c>
      <c r="D20" s="56">
        <v>1</v>
      </c>
      <c r="E20" s="55" t="s">
        <v>3</v>
      </c>
      <c r="F20" s="57" t="str">
        <f>IFERROR(VLOOKUP(E20,[2]!Costs[#Data],2,FALSE),"")</f>
        <v/>
      </c>
      <c r="G20" s="58">
        <v>0.17</v>
      </c>
      <c r="H20" s="59">
        <v>5</v>
      </c>
      <c r="I20" s="59">
        <v>13</v>
      </c>
      <c r="J20" s="60"/>
      <c r="K20" s="61">
        <f t="shared" si="0"/>
        <v>0</v>
      </c>
      <c r="L20" s="34" t="s">
        <v>138</v>
      </c>
    </row>
    <row r="21" spans="1:14" ht="75" customHeight="1" x14ac:dyDescent="0.35">
      <c r="A21" s="93" t="s">
        <v>139</v>
      </c>
      <c r="B21" s="55" t="s">
        <v>6</v>
      </c>
      <c r="C21" s="56">
        <v>1</v>
      </c>
      <c r="D21" s="56">
        <v>4</v>
      </c>
      <c r="E21" s="55" t="s">
        <v>3</v>
      </c>
      <c r="F21" s="57" t="str">
        <f>IFERROR(VLOOKUP(E21,[2]!Costs[#Data],2,FALSE),"")</f>
        <v/>
      </c>
      <c r="G21" s="58">
        <v>2</v>
      </c>
      <c r="H21" s="59">
        <v>5</v>
      </c>
      <c r="I21" s="59">
        <v>13</v>
      </c>
      <c r="J21" s="60"/>
      <c r="K21" s="61">
        <f t="shared" si="0"/>
        <v>0</v>
      </c>
      <c r="L21" s="34" t="s">
        <v>140</v>
      </c>
    </row>
    <row r="22" spans="1:14" ht="43.5" x14ac:dyDescent="0.35">
      <c r="A22" s="102" t="s">
        <v>141</v>
      </c>
      <c r="B22" s="55" t="s">
        <v>6</v>
      </c>
      <c r="C22" s="56">
        <v>1</v>
      </c>
      <c r="D22" s="56">
        <v>1</v>
      </c>
      <c r="E22" s="55" t="s">
        <v>3</v>
      </c>
      <c r="F22" s="57" t="str">
        <f>IFERROR(VLOOKUP(E22,[2]!Costs[#Data],2,FALSE),"")</f>
        <v/>
      </c>
      <c r="G22" s="58">
        <v>0.17</v>
      </c>
      <c r="H22" s="59">
        <v>5</v>
      </c>
      <c r="I22" s="59">
        <v>12</v>
      </c>
      <c r="J22" s="60"/>
      <c r="K22" s="61">
        <f t="shared" si="0"/>
        <v>0</v>
      </c>
      <c r="L22" s="34" t="s">
        <v>142</v>
      </c>
    </row>
    <row r="23" spans="1:14" ht="43.5" x14ac:dyDescent="0.35">
      <c r="A23" s="93" t="s">
        <v>143</v>
      </c>
      <c r="B23" s="55" t="s">
        <v>6</v>
      </c>
      <c r="C23" s="56">
        <v>1</v>
      </c>
      <c r="D23" s="56">
        <v>4</v>
      </c>
      <c r="E23" s="55" t="s">
        <v>3</v>
      </c>
      <c r="F23" s="57" t="str">
        <f>IFERROR(VLOOKUP(E23,[2]!Costs[#Data],2,FALSE),"")</f>
        <v/>
      </c>
      <c r="G23" s="58">
        <v>2</v>
      </c>
      <c r="H23" s="59">
        <v>2</v>
      </c>
      <c r="I23" s="59">
        <v>13</v>
      </c>
      <c r="J23" s="60"/>
      <c r="K23" s="61">
        <f t="shared" si="0"/>
        <v>0</v>
      </c>
      <c r="L23" s="34" t="s">
        <v>144</v>
      </c>
      <c r="N23" s="25"/>
    </row>
    <row r="24" spans="1:14" ht="72.5" x14ac:dyDescent="0.35">
      <c r="A24" s="93" t="s">
        <v>133</v>
      </c>
      <c r="B24" s="55" t="s">
        <v>6</v>
      </c>
      <c r="C24" s="56">
        <v>1</v>
      </c>
      <c r="D24" s="56">
        <v>1</v>
      </c>
      <c r="E24" s="55" t="s">
        <v>5</v>
      </c>
      <c r="F24" s="57" t="str">
        <f>IFERROR(VLOOKUP(E24,[2]!Costs[#Data],2,FALSE),"")</f>
        <v/>
      </c>
      <c r="G24" s="58">
        <v>0.5</v>
      </c>
      <c r="H24" s="59">
        <v>2</v>
      </c>
      <c r="I24" s="59">
        <v>13</v>
      </c>
      <c r="J24" s="60"/>
      <c r="K24" s="61">
        <f t="shared" si="0"/>
        <v>0</v>
      </c>
      <c r="L24" s="34" t="s">
        <v>145</v>
      </c>
      <c r="N24" s="25"/>
    </row>
    <row r="25" spans="1:14" x14ac:dyDescent="0.35">
      <c r="B25" s="19"/>
      <c r="C25" s="20"/>
      <c r="D25" s="20"/>
      <c r="E25" s="20"/>
      <c r="F25" s="21"/>
      <c r="G25" s="22"/>
      <c r="H25" s="23"/>
      <c r="I25" s="23"/>
      <c r="K25" s="24"/>
      <c r="N25" s="25"/>
    </row>
    <row r="26" spans="1:14" ht="29" x14ac:dyDescent="0.35">
      <c r="A26" s="47" t="s">
        <v>24</v>
      </c>
      <c r="B26" s="48"/>
      <c r="C26" s="20"/>
      <c r="D26" s="20"/>
      <c r="G26" s="22"/>
      <c r="H26" s="23"/>
      <c r="I26" s="23"/>
      <c r="K26" s="24"/>
    </row>
    <row r="27" spans="1:14" x14ac:dyDescent="0.35">
      <c r="A27" s="47"/>
      <c r="B27" s="48"/>
      <c r="C27" s="20"/>
      <c r="D27" s="20"/>
      <c r="G27" s="22"/>
      <c r="H27" s="23"/>
      <c r="I27" s="23"/>
      <c r="K27" s="24"/>
    </row>
    <row r="28" spans="1:14" x14ac:dyDescent="0.35">
      <c r="A28" s="47"/>
      <c r="B28" s="48"/>
      <c r="C28" s="20"/>
      <c r="D28" s="20"/>
      <c r="G28" s="22"/>
      <c r="H28" s="23"/>
      <c r="I28" s="23"/>
      <c r="K28" s="24"/>
    </row>
    <row r="29" spans="1:14" ht="72.5" x14ac:dyDescent="0.35">
      <c r="A29" s="40" t="s">
        <v>25</v>
      </c>
      <c r="B29" s="41" t="s">
        <v>26</v>
      </c>
      <c r="C29" s="42" t="s">
        <v>27</v>
      </c>
      <c r="D29" s="42" t="s">
        <v>28</v>
      </c>
      <c r="E29" s="43" t="s">
        <v>29</v>
      </c>
      <c r="F29" s="44" t="s">
        <v>30</v>
      </c>
      <c r="G29" s="44" t="s">
        <v>31</v>
      </c>
      <c r="H29" s="44" t="s">
        <v>32</v>
      </c>
      <c r="I29" s="44" t="s">
        <v>33</v>
      </c>
      <c r="J29" s="49" t="s">
        <v>21</v>
      </c>
      <c r="K29" s="45" t="s">
        <v>34</v>
      </c>
      <c r="L29" s="46" t="s">
        <v>35</v>
      </c>
    </row>
    <row r="30" spans="1:14" ht="29" x14ac:dyDescent="0.35">
      <c r="A30" s="102" t="s">
        <v>146</v>
      </c>
      <c r="B30" s="18" t="s">
        <v>8</v>
      </c>
      <c r="C30" s="56">
        <v>1</v>
      </c>
      <c r="D30" s="56">
        <v>1</v>
      </c>
      <c r="E30" s="67" t="s">
        <v>147</v>
      </c>
      <c r="F30" s="68">
        <v>55</v>
      </c>
      <c r="G30" s="58">
        <v>1</v>
      </c>
      <c r="H30" s="59">
        <v>1</v>
      </c>
      <c r="I30" s="59">
        <v>6</v>
      </c>
      <c r="J30" s="60"/>
      <c r="K30" s="61">
        <f>IFERROR((((F30*G30)*H30)*I30)/D30,0)</f>
        <v>330</v>
      </c>
      <c r="L30" s="103" t="s">
        <v>148</v>
      </c>
    </row>
    <row r="31" spans="1:14" ht="43.5" x14ac:dyDescent="0.35">
      <c r="A31" s="94" t="s">
        <v>149</v>
      </c>
      <c r="B31" s="55" t="s">
        <v>4</v>
      </c>
      <c r="C31" s="56">
        <v>1</v>
      </c>
      <c r="D31" s="56">
        <v>6</v>
      </c>
      <c r="E31" s="67" t="s">
        <v>150</v>
      </c>
      <c r="F31" s="68">
        <v>25</v>
      </c>
      <c r="G31" s="58">
        <v>0.5</v>
      </c>
      <c r="H31" s="59">
        <v>1</v>
      </c>
      <c r="I31" s="59">
        <v>12</v>
      </c>
      <c r="J31" s="60"/>
      <c r="K31" s="61">
        <f>IFERROR((((F31*G31)*H31)*I31)/D31,0)</f>
        <v>25</v>
      </c>
      <c r="L31" s="113" t="s">
        <v>151</v>
      </c>
    </row>
    <row r="32" spans="1:14" ht="58" x14ac:dyDescent="0.35">
      <c r="A32" s="93" t="s">
        <v>152</v>
      </c>
      <c r="B32" s="18" t="s">
        <v>6</v>
      </c>
      <c r="C32" s="56">
        <v>1</v>
      </c>
      <c r="D32" s="56">
        <v>1</v>
      </c>
      <c r="E32" s="67" t="s">
        <v>153</v>
      </c>
      <c r="F32" s="68">
        <v>26.67</v>
      </c>
      <c r="G32" s="58">
        <v>3</v>
      </c>
      <c r="H32" s="59">
        <v>3</v>
      </c>
      <c r="I32" s="59">
        <v>12</v>
      </c>
      <c r="J32" s="60"/>
      <c r="K32" s="61">
        <f>IFERROR((((F32*G32)*H32)*I32)/D32,0)</f>
        <v>2880.3600000000006</v>
      </c>
      <c r="L32" s="103" t="s">
        <v>154</v>
      </c>
    </row>
    <row r="33" spans="1:12" x14ac:dyDescent="0.35">
      <c r="A33" s="55"/>
      <c r="B33" s="55"/>
      <c r="C33" s="56"/>
      <c r="D33" s="56"/>
      <c r="E33" s="67"/>
      <c r="F33" s="68"/>
      <c r="G33" s="58"/>
      <c r="H33" s="59"/>
      <c r="I33" s="59"/>
      <c r="J33" s="60"/>
      <c r="K33" s="61">
        <f>IFERROR((((F33*G33)*H33)*I33)/D33,0)</f>
        <v>0</v>
      </c>
      <c r="L33" s="69"/>
    </row>
    <row r="34" spans="1:12" x14ac:dyDescent="0.35">
      <c r="A34" s="32"/>
      <c r="B34" s="18"/>
      <c r="C34" s="56"/>
      <c r="D34" s="56"/>
      <c r="E34" s="67"/>
      <c r="F34" s="68"/>
      <c r="G34" s="58"/>
      <c r="H34" s="59"/>
      <c r="I34" s="59"/>
      <c r="J34" s="60"/>
      <c r="K34" s="61">
        <f t="shared" ref="K34:K37" si="1">IFERROR((((F34*G34)*H34)*I34)/D34,0)</f>
        <v>0</v>
      </c>
      <c r="L34" s="39"/>
    </row>
    <row r="35" spans="1:12" x14ac:dyDescent="0.35">
      <c r="A35" s="32"/>
      <c r="B35" s="18"/>
      <c r="C35" s="56"/>
      <c r="D35" s="56"/>
      <c r="E35" s="67"/>
      <c r="F35" s="68"/>
      <c r="G35" s="58"/>
      <c r="H35" s="59"/>
      <c r="I35" s="59"/>
      <c r="J35" s="60"/>
      <c r="K35" s="61">
        <f t="shared" si="1"/>
        <v>0</v>
      </c>
      <c r="L35" s="39"/>
    </row>
    <row r="36" spans="1:12" x14ac:dyDescent="0.35">
      <c r="A36" s="32"/>
      <c r="B36" s="18"/>
      <c r="C36" s="56"/>
      <c r="D36" s="56"/>
      <c r="E36" s="67"/>
      <c r="F36" s="68"/>
      <c r="G36" s="58"/>
      <c r="H36" s="59"/>
      <c r="I36" s="59"/>
      <c r="J36" s="60"/>
      <c r="K36" s="61">
        <f t="shared" si="1"/>
        <v>0</v>
      </c>
      <c r="L36" s="39"/>
    </row>
    <row r="37" spans="1:12" x14ac:dyDescent="0.35">
      <c r="A37" s="32"/>
      <c r="B37" s="18"/>
      <c r="C37" s="56"/>
      <c r="D37" s="56"/>
      <c r="E37" s="67"/>
      <c r="F37" s="68"/>
      <c r="G37" s="58"/>
      <c r="H37" s="59"/>
      <c r="I37" s="59"/>
      <c r="J37" s="60"/>
      <c r="K37" s="61">
        <f t="shared" si="1"/>
        <v>0</v>
      </c>
      <c r="L37" s="39"/>
    </row>
    <row r="38" spans="1:12" x14ac:dyDescent="0.35">
      <c r="A38" s="26"/>
    </row>
    <row r="39" spans="1:12" ht="15" thickBot="1" x14ac:dyDescent="0.4">
      <c r="H39" s="134" t="s">
        <v>36</v>
      </c>
      <c r="I39" s="135"/>
      <c r="J39" s="136"/>
      <c r="K39" s="29">
        <f>SUM(K7:K33)</f>
        <v>3235.3600000000006</v>
      </c>
    </row>
    <row r="40" spans="1:12" ht="15" thickTop="1" x14ac:dyDescent="0.35">
      <c r="A40" s="27"/>
    </row>
    <row r="41" spans="1:12" x14ac:dyDescent="0.35">
      <c r="A41" s="28"/>
      <c r="B41" s="28"/>
      <c r="D41" s="15"/>
      <c r="E41" s="15"/>
      <c r="F41" s="15"/>
      <c r="G41" s="15"/>
      <c r="H41" s="15"/>
      <c r="I41" s="51" t="s">
        <v>37</v>
      </c>
      <c r="J41" s="53" t="s">
        <v>21</v>
      </c>
      <c r="K41" s="50" t="s">
        <v>38</v>
      </c>
      <c r="L41" s="54" t="s">
        <v>23</v>
      </c>
    </row>
    <row r="42" spans="1:12" x14ac:dyDescent="0.35">
      <c r="A42" s="28"/>
      <c r="B42" s="28"/>
      <c r="I42" s="52" t="s">
        <v>39</v>
      </c>
      <c r="J42" s="60"/>
      <c r="K42" s="61">
        <v>0</v>
      </c>
      <c r="L42" s="39"/>
    </row>
    <row r="43" spans="1:12" x14ac:dyDescent="0.35">
      <c r="A43" s="28"/>
      <c r="B43" s="28"/>
      <c r="I43" s="52"/>
      <c r="J43" s="60"/>
      <c r="K43" s="61">
        <v>0</v>
      </c>
      <c r="L43" s="39"/>
    </row>
    <row r="44" spans="1:12" x14ac:dyDescent="0.35">
      <c r="A44" s="28"/>
      <c r="B44" s="28"/>
      <c r="I44" s="52"/>
      <c r="J44" s="60"/>
      <c r="K44" s="61">
        <v>0</v>
      </c>
      <c r="L44" s="39"/>
    </row>
    <row r="45" spans="1:12" x14ac:dyDescent="0.35">
      <c r="A45" s="28"/>
      <c r="B45" s="28"/>
      <c r="I45" s="52"/>
      <c r="J45" s="60"/>
      <c r="K45" s="61">
        <v>0</v>
      </c>
      <c r="L45" s="39"/>
    </row>
    <row r="46" spans="1:12" x14ac:dyDescent="0.35">
      <c r="I46" s="52"/>
      <c r="J46" s="60"/>
      <c r="K46" s="61">
        <v>0</v>
      </c>
      <c r="L46" s="39"/>
    </row>
    <row r="47" spans="1:12" x14ac:dyDescent="0.35">
      <c r="I47" s="52"/>
      <c r="J47" s="60"/>
      <c r="K47" s="61">
        <v>0</v>
      </c>
      <c r="L47" s="39"/>
    </row>
    <row r="48" spans="1:12" x14ac:dyDescent="0.35">
      <c r="I48" s="52"/>
      <c r="J48" s="60"/>
      <c r="K48" s="61">
        <v>0</v>
      </c>
      <c r="L48" s="39"/>
    </row>
    <row r="50" spans="9:11" ht="15" thickBot="1" x14ac:dyDescent="0.4">
      <c r="I50" s="62" t="s">
        <v>40</v>
      </c>
      <c r="J50" s="62"/>
      <c r="K50" s="30">
        <f>SUM(K42:K48)</f>
        <v>0</v>
      </c>
    </row>
    <row r="51" spans="9:11" ht="15" thickTop="1" x14ac:dyDescent="0.35"/>
    <row r="52" spans="9:11" ht="15" thickBot="1" x14ac:dyDescent="0.4">
      <c r="I52" s="7" t="s">
        <v>41</v>
      </c>
      <c r="J52" s="9"/>
      <c r="K52" s="31">
        <f>K39+K50</f>
        <v>3235.3600000000006</v>
      </c>
    </row>
    <row r="53" spans="9:11" ht="15" thickTop="1" x14ac:dyDescent="0.35"/>
  </sheetData>
  <protectedRanges>
    <protectedRange sqref="H39:K39 A7:B7 A29:B29 D41:I41 I50:K50 J52:K52 K41:K48 K33:K37 F33:F37 K9:K12" name="Locked cells"/>
    <protectedRange sqref="K8" name="Locked cells_1"/>
    <protectedRange sqref="F30 K30" name="Locked cells_2"/>
    <protectedRange sqref="F8:F12" name="Locked cells_4"/>
    <protectedRange sqref="F13:F24 K13:K24" name="Locked cells_3"/>
    <protectedRange sqref="K31:K32 F31:F32" name="Locked cells_5"/>
  </protectedRanges>
  <mergeCells count="3">
    <mergeCell ref="A1:L2"/>
    <mergeCell ref="B4:E4"/>
    <mergeCell ref="H39:J39"/>
  </mergeCells>
  <dataValidations count="1">
    <dataValidation type="list" allowBlank="1" showInputMessage="1" showErrorMessage="1" sqref="B8:B24" xr:uid="{BE1C2A5D-CB83-4B28-A6AA-4ED5081E2874}">
      <formula1>"Spring,Summer,Autumn"</formula1>
    </dataValidation>
  </dataValidation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43.9" customHeight="1" x14ac:dyDescent="0.35">
      <c r="A11" s="2"/>
      <c r="B11" s="2"/>
      <c r="C11" s="71"/>
      <c r="D11" s="71"/>
      <c r="E11" s="57"/>
      <c r="F11" s="72"/>
      <c r="G11" s="71"/>
      <c r="H11" s="71"/>
      <c r="I11" s="73"/>
      <c r="J11" s="74">
        <v>0</v>
      </c>
      <c r="K11" s="75" t="s">
        <v>164</v>
      </c>
    </row>
    <row r="12" spans="1:11" ht="14.5" customHeight="1" x14ac:dyDescent="0.35">
      <c r="A12" s="3" t="s">
        <v>165</v>
      </c>
      <c r="B12" s="3" t="s">
        <v>4</v>
      </c>
      <c r="C12" s="71">
        <v>1</v>
      </c>
      <c r="D12" s="71">
        <v>4</v>
      </c>
      <c r="E12" s="57">
        <v>10.210000000000001</v>
      </c>
      <c r="F12" s="72">
        <v>0.5</v>
      </c>
      <c r="G12" s="71">
        <v>2</v>
      </c>
      <c r="H12" s="71">
        <v>6</v>
      </c>
      <c r="I12" s="73"/>
      <c r="J12" s="74">
        <f>((((E12*F12)*2)*6)/4)</f>
        <v>15.315000000000001</v>
      </c>
      <c r="K12" s="75"/>
    </row>
    <row r="13" spans="1:11" x14ac:dyDescent="0.35">
      <c r="A13" s="3"/>
      <c r="B13" s="3"/>
      <c r="C13" s="71"/>
      <c r="D13" s="71"/>
      <c r="E13" s="57"/>
      <c r="F13" s="72"/>
      <c r="G13" s="71"/>
      <c r="H13" s="71"/>
      <c r="I13" s="73"/>
      <c r="J13" s="74">
        <v>0</v>
      </c>
      <c r="K13" s="76"/>
    </row>
    <row r="14" spans="1:11" x14ac:dyDescent="0.35">
      <c r="A14" s="3"/>
      <c r="B14" s="3"/>
      <c r="C14" s="71"/>
      <c r="D14" s="71"/>
      <c r="E14" s="57"/>
      <c r="F14" s="72"/>
      <c r="G14" s="71"/>
      <c r="H14" s="71"/>
      <c r="I14" s="73"/>
      <c r="J14" s="74">
        <v>0</v>
      </c>
      <c r="K14" s="76"/>
    </row>
    <row r="15" spans="1:11" x14ac:dyDescent="0.35">
      <c r="A15" s="3"/>
      <c r="B15" s="3"/>
      <c r="C15" s="71"/>
      <c r="D15" s="71"/>
      <c r="E15" s="57"/>
      <c r="F15" s="72"/>
      <c r="G15" s="71"/>
      <c r="H15" s="71"/>
      <c r="I15" s="73"/>
      <c r="J15" s="74">
        <v>0</v>
      </c>
      <c r="K15" s="77"/>
    </row>
    <row r="16" spans="1:11" x14ac:dyDescent="0.35">
      <c r="A16" s="3"/>
      <c r="B16" s="3"/>
      <c r="C16" s="71"/>
      <c r="D16" s="71"/>
      <c r="E16" s="57"/>
      <c r="F16" s="72"/>
      <c r="G16" s="71"/>
      <c r="H16" s="71"/>
      <c r="I16" s="73"/>
      <c r="J16" s="74">
        <v>0</v>
      </c>
      <c r="K16" s="77"/>
    </row>
    <row r="17" spans="1:11" x14ac:dyDescent="0.35">
      <c r="A17" s="3"/>
      <c r="B17" s="3"/>
      <c r="C17" s="71"/>
      <c r="D17" s="71"/>
      <c r="E17" s="57"/>
      <c r="F17" s="72"/>
      <c r="G17" s="71"/>
      <c r="H17" s="71"/>
      <c r="I17" s="73"/>
      <c r="J17" s="74">
        <v>0</v>
      </c>
      <c r="K17" s="77"/>
    </row>
    <row r="18" spans="1:11" x14ac:dyDescent="0.35">
      <c r="A18" s="3"/>
      <c r="B18" s="3"/>
      <c r="C18" s="71"/>
      <c r="D18" s="71"/>
      <c r="E18" s="57"/>
      <c r="F18" s="72"/>
      <c r="G18" s="71"/>
      <c r="H18" s="71"/>
      <c r="I18" s="73"/>
      <c r="J18" s="74">
        <v>0</v>
      </c>
      <c r="K18" s="77"/>
    </row>
    <row r="19" spans="1:11" x14ac:dyDescent="0.35">
      <c r="A19" s="3"/>
      <c r="B19" s="3"/>
      <c r="C19" s="71"/>
      <c r="D19" s="71"/>
      <c r="E19" s="57"/>
      <c r="F19" s="72"/>
      <c r="G19" s="71"/>
      <c r="H19" s="71"/>
      <c r="I19" s="73"/>
      <c r="J19" s="74">
        <v>0</v>
      </c>
      <c r="K19" s="77"/>
    </row>
    <row r="20" spans="1:11" x14ac:dyDescent="0.35">
      <c r="A20" s="4"/>
    </row>
    <row r="21" spans="1:11" ht="15" thickBot="1" x14ac:dyDescent="0.4">
      <c r="G21" s="134" t="s">
        <v>36</v>
      </c>
      <c r="H21" s="135"/>
      <c r="I21" s="136"/>
      <c r="J21" s="5">
        <f>SUM(J11:J19)</f>
        <v>15.315000000000001</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15.315000000000001</v>
      </c>
    </row>
    <row r="33" ht="15" thickTop="1" x14ac:dyDescent="0.35"/>
  </sheetData>
  <mergeCells count="20">
    <mergeCell ref="A2:K4"/>
    <mergeCell ref="B7:D7"/>
    <mergeCell ref="A9:A10"/>
    <mergeCell ref="C9:D9"/>
    <mergeCell ref="E9:E10"/>
    <mergeCell ref="F9:F10"/>
    <mergeCell ref="G9:G10"/>
    <mergeCell ref="B9:B10"/>
    <mergeCell ref="K9:K10"/>
    <mergeCell ref="G30:I30"/>
    <mergeCell ref="H9:H10"/>
    <mergeCell ref="I9:I10"/>
    <mergeCell ref="J9:J10"/>
    <mergeCell ref="G21:I21"/>
    <mergeCell ref="C23:H23"/>
    <mergeCell ref="C24:H24"/>
    <mergeCell ref="C25:H25"/>
    <mergeCell ref="C26:H26"/>
    <mergeCell ref="C27:H27"/>
    <mergeCell ref="C28:H2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49" t="s">
        <v>10</v>
      </c>
      <c r="B2" s="150"/>
      <c r="C2" s="150"/>
      <c r="D2" s="150"/>
      <c r="E2" s="150"/>
      <c r="F2" s="150"/>
      <c r="G2" s="150"/>
      <c r="H2" s="150"/>
      <c r="I2" s="150"/>
      <c r="J2" s="150"/>
      <c r="K2" s="150"/>
    </row>
    <row r="3" spans="1:11" ht="15" customHeight="1" x14ac:dyDescent="0.35">
      <c r="A3" s="151"/>
      <c r="B3" s="152"/>
      <c r="C3" s="152"/>
      <c r="D3" s="152"/>
      <c r="E3" s="152"/>
      <c r="F3" s="152"/>
      <c r="G3" s="152"/>
      <c r="H3" s="152"/>
      <c r="I3" s="152"/>
      <c r="J3" s="152"/>
      <c r="K3" s="152"/>
    </row>
    <row r="4" spans="1:11" ht="15" thickBot="1" x14ac:dyDescent="0.4">
      <c r="A4" s="153"/>
      <c r="B4" s="154"/>
      <c r="C4" s="154"/>
      <c r="D4" s="154"/>
      <c r="E4" s="154"/>
      <c r="F4" s="154"/>
      <c r="G4" s="154"/>
      <c r="H4" s="154"/>
      <c r="I4" s="154"/>
      <c r="J4" s="154"/>
      <c r="K4" s="154"/>
    </row>
    <row r="6" spans="1:11" ht="15" thickBot="1" x14ac:dyDescent="0.4"/>
    <row r="7" spans="1:11" ht="24" thickBot="1" x14ac:dyDescent="0.6">
      <c r="A7" s="1" t="s">
        <v>155</v>
      </c>
      <c r="B7" s="155" t="s">
        <v>11</v>
      </c>
      <c r="C7" s="156"/>
      <c r="D7" s="157"/>
      <c r="E7" s="12"/>
      <c r="F7" s="12"/>
      <c r="G7" s="12"/>
      <c r="H7" s="12"/>
      <c r="I7" s="12"/>
      <c r="J7" s="12"/>
      <c r="K7" s="12"/>
    </row>
    <row r="9" spans="1:11" ht="28.9" customHeight="1" x14ac:dyDescent="0.35">
      <c r="A9" s="158" t="s">
        <v>156</v>
      </c>
      <c r="B9" s="162" t="s">
        <v>2</v>
      </c>
      <c r="C9" s="160" t="s">
        <v>157</v>
      </c>
      <c r="D9" s="160"/>
      <c r="E9" s="139" t="s">
        <v>158</v>
      </c>
      <c r="F9" s="161" t="s">
        <v>159</v>
      </c>
      <c r="G9" s="139" t="s">
        <v>160</v>
      </c>
      <c r="H9" s="139" t="s">
        <v>161</v>
      </c>
      <c r="I9" s="140"/>
      <c r="J9" s="142" t="s">
        <v>22</v>
      </c>
      <c r="K9" s="164" t="s">
        <v>23</v>
      </c>
    </row>
    <row r="10" spans="1:11" ht="25.9" customHeight="1" x14ac:dyDescent="0.35">
      <c r="A10" s="159"/>
      <c r="B10" s="163"/>
      <c r="C10" s="70" t="s">
        <v>162</v>
      </c>
      <c r="D10" s="70" t="s">
        <v>163</v>
      </c>
      <c r="E10" s="139"/>
      <c r="F10" s="161"/>
      <c r="G10" s="139"/>
      <c r="H10" s="139"/>
      <c r="I10" s="141"/>
      <c r="J10" s="142"/>
      <c r="K10" s="165"/>
    </row>
    <row r="11" spans="1:11" ht="43.9" customHeight="1" x14ac:dyDescent="0.35">
      <c r="A11" s="2"/>
      <c r="B11" s="2"/>
      <c r="C11" s="71"/>
      <c r="D11" s="71"/>
      <c r="E11" s="57"/>
      <c r="F11" s="72"/>
      <c r="G11" s="71"/>
      <c r="H11" s="71"/>
      <c r="I11" s="73"/>
      <c r="J11" s="74">
        <v>0</v>
      </c>
      <c r="K11" s="75" t="s">
        <v>164</v>
      </c>
    </row>
    <row r="12" spans="1:11" ht="14.5" customHeight="1" x14ac:dyDescent="0.35">
      <c r="A12" s="3" t="s">
        <v>165</v>
      </c>
      <c r="B12" s="3" t="s">
        <v>4</v>
      </c>
      <c r="C12" s="71">
        <v>1</v>
      </c>
      <c r="D12" s="71">
        <v>4</v>
      </c>
      <c r="E12" s="57">
        <v>10.210000000000001</v>
      </c>
      <c r="F12" s="72">
        <v>0.5</v>
      </c>
      <c r="G12" s="71">
        <v>2</v>
      </c>
      <c r="H12" s="71">
        <v>6</v>
      </c>
      <c r="I12" s="73"/>
      <c r="J12" s="74">
        <f>((((E12*F12)*2)*6)/4)</f>
        <v>15.315000000000001</v>
      </c>
      <c r="K12" s="75"/>
    </row>
    <row r="13" spans="1:11" x14ac:dyDescent="0.35">
      <c r="A13" s="3"/>
      <c r="B13" s="3"/>
      <c r="C13" s="71"/>
      <c r="D13" s="71"/>
      <c r="E13" s="57"/>
      <c r="F13" s="72"/>
      <c r="G13" s="71"/>
      <c r="H13" s="71"/>
      <c r="I13" s="73"/>
      <c r="J13" s="74">
        <v>0</v>
      </c>
      <c r="K13" s="76"/>
    </row>
    <row r="14" spans="1:11" x14ac:dyDescent="0.35">
      <c r="A14" s="3"/>
      <c r="B14" s="3"/>
      <c r="C14" s="71"/>
      <c r="D14" s="71"/>
      <c r="E14" s="57"/>
      <c r="F14" s="72"/>
      <c r="G14" s="71"/>
      <c r="H14" s="71"/>
      <c r="I14" s="73"/>
      <c r="J14" s="74">
        <v>0</v>
      </c>
      <c r="K14" s="76"/>
    </row>
    <row r="15" spans="1:11" x14ac:dyDescent="0.35">
      <c r="A15" s="3"/>
      <c r="B15" s="3"/>
      <c r="C15" s="71"/>
      <c r="D15" s="71"/>
      <c r="E15" s="57"/>
      <c r="F15" s="72"/>
      <c r="G15" s="71"/>
      <c r="H15" s="71"/>
      <c r="I15" s="73"/>
      <c r="J15" s="74">
        <v>0</v>
      </c>
      <c r="K15" s="77"/>
    </row>
    <row r="16" spans="1:11" x14ac:dyDescent="0.35">
      <c r="A16" s="3"/>
      <c r="B16" s="3"/>
      <c r="C16" s="71"/>
      <c r="D16" s="71"/>
      <c r="E16" s="57"/>
      <c r="F16" s="72"/>
      <c r="G16" s="71"/>
      <c r="H16" s="71"/>
      <c r="I16" s="73"/>
      <c r="J16" s="74">
        <v>0</v>
      </c>
      <c r="K16" s="77"/>
    </row>
    <row r="17" spans="1:11" x14ac:dyDescent="0.35">
      <c r="A17" s="3"/>
      <c r="B17" s="3"/>
      <c r="C17" s="71"/>
      <c r="D17" s="71"/>
      <c r="E17" s="57"/>
      <c r="F17" s="72"/>
      <c r="G17" s="71"/>
      <c r="H17" s="71"/>
      <c r="I17" s="73"/>
      <c r="J17" s="74">
        <v>0</v>
      </c>
      <c r="K17" s="77"/>
    </row>
    <row r="18" spans="1:11" x14ac:dyDescent="0.35">
      <c r="A18" s="3"/>
      <c r="B18" s="3"/>
      <c r="C18" s="71"/>
      <c r="D18" s="71"/>
      <c r="E18" s="57"/>
      <c r="F18" s="72"/>
      <c r="G18" s="71"/>
      <c r="H18" s="71"/>
      <c r="I18" s="73"/>
      <c r="J18" s="74">
        <v>0</v>
      </c>
      <c r="K18" s="77"/>
    </row>
    <row r="19" spans="1:11" x14ac:dyDescent="0.35">
      <c r="A19" s="3"/>
      <c r="B19" s="3"/>
      <c r="C19" s="71"/>
      <c r="D19" s="71"/>
      <c r="E19" s="57"/>
      <c r="F19" s="72"/>
      <c r="G19" s="71"/>
      <c r="H19" s="71"/>
      <c r="I19" s="73"/>
      <c r="J19" s="74">
        <v>0</v>
      </c>
      <c r="K19" s="77"/>
    </row>
    <row r="20" spans="1:11" x14ac:dyDescent="0.35">
      <c r="A20" s="4"/>
    </row>
    <row r="21" spans="1:11" ht="15" thickBot="1" x14ac:dyDescent="0.4">
      <c r="G21" s="134" t="s">
        <v>36</v>
      </c>
      <c r="H21" s="135"/>
      <c r="I21" s="136"/>
      <c r="J21" s="5">
        <f>SUM(J11:J19)</f>
        <v>15.315000000000001</v>
      </c>
    </row>
    <row r="22" spans="1:11" ht="15" thickTop="1" x14ac:dyDescent="0.35">
      <c r="A22" s="11" t="s">
        <v>166</v>
      </c>
    </row>
    <row r="23" spans="1:11" x14ac:dyDescent="0.35">
      <c r="A23" s="13" t="s">
        <v>167</v>
      </c>
      <c r="B23" s="13">
        <v>10.210000000000001</v>
      </c>
      <c r="C23" s="143" t="s">
        <v>37</v>
      </c>
      <c r="D23" s="144"/>
      <c r="E23" s="144"/>
      <c r="F23" s="144"/>
      <c r="G23" s="144"/>
      <c r="H23" s="145"/>
      <c r="I23" s="78"/>
      <c r="J23" s="79" t="s">
        <v>38</v>
      </c>
    </row>
    <row r="24" spans="1:11" x14ac:dyDescent="0.35">
      <c r="A24" s="13" t="s">
        <v>168</v>
      </c>
      <c r="B24" s="13">
        <v>11.27</v>
      </c>
      <c r="C24" s="146"/>
      <c r="D24" s="147"/>
      <c r="E24" s="147"/>
      <c r="F24" s="147"/>
      <c r="G24" s="147"/>
      <c r="H24" s="148"/>
      <c r="I24" s="73"/>
      <c r="J24" s="80"/>
    </row>
    <row r="25" spans="1:11" x14ac:dyDescent="0.35">
      <c r="A25" s="13" t="s">
        <v>169</v>
      </c>
      <c r="B25" s="13">
        <v>14.02</v>
      </c>
      <c r="C25" s="146"/>
      <c r="D25" s="147"/>
      <c r="E25" s="147"/>
      <c r="F25" s="147"/>
      <c r="G25" s="147"/>
      <c r="H25" s="148"/>
      <c r="I25" s="73"/>
      <c r="J25" s="80"/>
    </row>
    <row r="26" spans="1:11" x14ac:dyDescent="0.35">
      <c r="A26" s="13" t="s">
        <v>170</v>
      </c>
      <c r="B26" s="13">
        <v>14.02</v>
      </c>
      <c r="C26" s="146"/>
      <c r="D26" s="147"/>
      <c r="E26" s="147"/>
      <c r="F26" s="147"/>
      <c r="G26" s="147"/>
      <c r="H26" s="148"/>
      <c r="I26" s="73"/>
      <c r="J26" s="80"/>
    </row>
    <row r="27" spans="1:11" x14ac:dyDescent="0.35">
      <c r="A27" s="13" t="s">
        <v>3</v>
      </c>
      <c r="B27" s="13">
        <v>28.44</v>
      </c>
      <c r="C27" s="146"/>
      <c r="D27" s="147"/>
      <c r="E27" s="147"/>
      <c r="F27" s="147"/>
      <c r="G27" s="147"/>
      <c r="H27" s="148"/>
      <c r="I27" s="73"/>
      <c r="J27" s="80"/>
    </row>
    <row r="28" spans="1:11" x14ac:dyDescent="0.35">
      <c r="C28" s="146"/>
      <c r="D28" s="147"/>
      <c r="E28" s="147"/>
      <c r="F28" s="147"/>
      <c r="G28" s="147"/>
      <c r="H28" s="148"/>
      <c r="I28" s="73"/>
      <c r="J28" s="80"/>
    </row>
    <row r="30" spans="1:11" ht="15" thickBot="1" x14ac:dyDescent="0.4">
      <c r="G30" s="138" t="s">
        <v>40</v>
      </c>
      <c r="H30" s="138"/>
      <c r="I30" s="138"/>
      <c r="J30" s="6">
        <f>SUM(J24:J28)</f>
        <v>0</v>
      </c>
    </row>
    <row r="31" spans="1:11" ht="15" thickTop="1" x14ac:dyDescent="0.35"/>
    <row r="32" spans="1:11" ht="15" thickBot="1" x14ac:dyDescent="0.4">
      <c r="G32" s="7" t="s">
        <v>41</v>
      </c>
      <c r="H32" s="8"/>
      <c r="I32" s="9"/>
      <c r="J32" s="10">
        <f>J21+J30</f>
        <v>15.315000000000001</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06ddc61-b704-4a7f-ab06-53d82fe7b421" xsi:nil="true"/>
    <lcf76f155ced4ddcb4097134ff3c332f xmlns="b334baf3-b662-4e3d-bb6a-56be8779bac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2A39BE8A20764180442F7F6F012559" ma:contentTypeVersion="15" ma:contentTypeDescription="Create a new document." ma:contentTypeScope="" ma:versionID="79a320a1e0168783f89f52e681b0bab1">
  <xsd:schema xmlns:xsd="http://www.w3.org/2001/XMLSchema" xmlns:xs="http://www.w3.org/2001/XMLSchema" xmlns:p="http://schemas.microsoft.com/office/2006/metadata/properties" xmlns:ns2="b334baf3-b662-4e3d-bb6a-56be8779bacb" xmlns:ns3="306ddc61-b704-4a7f-ab06-53d82fe7b421" targetNamespace="http://schemas.microsoft.com/office/2006/metadata/properties" ma:root="true" ma:fieldsID="a1716b7604c59a964c3133f690ec2407" ns2:_="" ns3:_="">
    <xsd:import namespace="b334baf3-b662-4e3d-bb6a-56be8779bacb"/>
    <xsd:import namespace="306ddc61-b704-4a7f-ab06-53d82fe7b4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34baf3-b662-4e3d-bb6a-56be8779b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f58ffd0-a013-44e0-81c6-c32cd0541a2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6ddc61-b704-4a7f-ab06-53d82fe7b4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da5e1d2-a580-4558-b149-778acf142ebb}" ma:internalName="TaxCatchAll" ma:showField="CatchAllData" ma:web="306ddc61-b704-4a7f-ab06-53d82fe7b4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46117F-B6C3-4D86-B99A-2C825F518E1E}">
  <ds:schemaRefs>
    <ds:schemaRef ds:uri="http://schemas.microsoft.com/office/2006/documentManagement/types"/>
    <ds:schemaRef ds:uri="b334baf3-b662-4e3d-bb6a-56be8779bacb"/>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306ddc61-b704-4a7f-ab06-53d82fe7b421"/>
    <ds:schemaRef ds:uri="http://www.w3.org/XML/1998/namespace"/>
    <ds:schemaRef ds:uri="http://purl.org/dc/dcmitype/"/>
  </ds:schemaRefs>
</ds:datastoreItem>
</file>

<file path=customXml/itemProps2.xml><?xml version="1.0" encoding="utf-8"?>
<ds:datastoreItem xmlns:ds="http://schemas.openxmlformats.org/officeDocument/2006/customXml" ds:itemID="{76AA08AE-682D-440A-A6BB-B23914329BBE}">
  <ds:schemaRefs>
    <ds:schemaRef ds:uri="http://schemas.microsoft.com/sharepoint/v3/contenttype/forms"/>
  </ds:schemaRefs>
</ds:datastoreItem>
</file>

<file path=customXml/itemProps3.xml><?xml version="1.0" encoding="utf-8"?>
<ds:datastoreItem xmlns:ds="http://schemas.openxmlformats.org/officeDocument/2006/customXml" ds:itemID="{8FBC970B-DFB6-4677-B37B-B042A4343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34baf3-b662-4e3d-bb6a-56be8779bacb"/>
    <ds:schemaRef ds:uri="306ddc61-b704-4a7f-ab06-53d82fe7b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Costs</vt:lpstr>
      <vt:lpstr>Year X</vt:lpstr>
      <vt:lpstr>Year XX</vt:lpstr>
      <vt:lpstr>Time conversion table</vt:lpstr>
      <vt:lpstr>Dos and Don'ts</vt:lpstr>
      <vt:lpstr>WAGOLL Primary</vt:lpstr>
      <vt:lpstr>WAGOLL Secondary</vt:lpstr>
      <vt:lpstr>Nursery</vt:lpstr>
      <vt:lpstr>Reception</vt:lpstr>
      <vt:lpstr>Year 1</vt:lpstr>
      <vt:lpstr>Year 2</vt:lpstr>
      <vt:lpstr>Year 3</vt:lpstr>
      <vt:lpstr>Year 4</vt:lpstr>
      <vt:lpstr>Year 5</vt:lpstr>
      <vt:lpstr>Year 6</vt:lpstr>
      <vt:lpstr>Year 7</vt:lpstr>
      <vt:lpstr>Year 8</vt:lpstr>
      <vt:lpstr>Year 9</vt:lpstr>
      <vt:lpstr>Year 10</vt:lpstr>
      <vt:lpstr>Year 11</vt:lpstr>
      <vt:lpstr>Year 12</vt:lpstr>
      <vt:lpstr>Year 13</vt:lpstr>
    </vt:vector>
  </TitlesOfParts>
  <Manager/>
  <Company>St Andrew's Primary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Mrs Humphries</dc:creator>
  <cp:keywords/>
  <dc:description/>
  <cp:lastModifiedBy>Jess Collings</cp:lastModifiedBy>
  <cp:revision/>
  <dcterms:created xsi:type="dcterms:W3CDTF">2021-10-21T12:57:29Z</dcterms:created>
  <dcterms:modified xsi:type="dcterms:W3CDTF">2023-10-24T08:17:34Z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354ca5-015e-47ab-9fdb-c0a8323bc23e_Enabled">
    <vt:lpwstr>true</vt:lpwstr>
  </property>
  <property fmtid="{D5CDD505-2E9C-101B-9397-08002B2CF9AE}" pid="3" name="MSIP_Label_d0354ca5-015e-47ab-9fdb-c0a8323bc23e_SetDate">
    <vt:lpwstr>2022-01-06T08:11:54Z</vt:lpwstr>
  </property>
  <property fmtid="{D5CDD505-2E9C-101B-9397-08002B2CF9AE}" pid="4" name="MSIP_Label_d0354ca5-015e-47ab-9fdb-c0a8323bc23e_Method">
    <vt:lpwstr>Privileged</vt:lpwstr>
  </property>
  <property fmtid="{D5CDD505-2E9C-101B-9397-08002B2CF9AE}" pid="5" name="MSIP_Label_d0354ca5-015e-47ab-9fdb-c0a8323bc23e_Name">
    <vt:lpwstr>d0354ca5-015e-47ab-9fdb-c0a8323bc23e</vt:lpwstr>
  </property>
  <property fmtid="{D5CDD505-2E9C-101B-9397-08002B2CF9AE}" pid="6" name="MSIP_Label_d0354ca5-015e-47ab-9fdb-c0a8323bc23e_SiteId">
    <vt:lpwstr>07ebc6c3-7074-4387-a625-b9d918ba4a97</vt:lpwstr>
  </property>
  <property fmtid="{D5CDD505-2E9C-101B-9397-08002B2CF9AE}" pid="7" name="MSIP_Label_d0354ca5-015e-47ab-9fdb-c0a8323bc23e_ActionId">
    <vt:lpwstr>b1e70665-5712-444c-a2b6-f8ca8bae8074</vt:lpwstr>
  </property>
  <property fmtid="{D5CDD505-2E9C-101B-9397-08002B2CF9AE}" pid="8" name="MSIP_Label_d0354ca5-015e-47ab-9fdb-c0a8323bc23e_ContentBits">
    <vt:lpwstr>0</vt:lpwstr>
  </property>
  <property fmtid="{D5CDD505-2E9C-101B-9397-08002B2CF9AE}" pid="9" name="ContentTypeId">
    <vt:lpwstr>0x010100C72A39BE8A20764180442F7F6F012559</vt:lpwstr>
  </property>
  <property fmtid="{D5CDD505-2E9C-101B-9397-08002B2CF9AE}" pid="10" name="MediaServiceImageTags">
    <vt:lpwstr/>
  </property>
</Properties>
</file>